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50" activeTab="0"/>
  </bookViews>
  <sheets>
    <sheet name="Anne-1 " sheetId="1" r:id="rId1"/>
    <sheet name="Anne-2" sheetId="2" r:id="rId2"/>
    <sheet name="Anne-3" sheetId="3" r:id="rId3"/>
  </sheets>
  <definedNames>
    <definedName name="_xlnm.Print_Area" localSheetId="0">'Anne-1 '!$A$1:$X$19</definedName>
    <definedName name="_xlnm.Print_Area" localSheetId="1">'Anne-2'!$A$1:$AE$39</definedName>
  </definedNames>
  <calcPr fullCalcOnLoad="1"/>
</workbook>
</file>

<file path=xl/sharedStrings.xml><?xml version="1.0" encoding="utf-8"?>
<sst xmlns="http://schemas.openxmlformats.org/spreadsheetml/2006/main" count="159" uniqueCount="89">
  <si>
    <t>Total</t>
  </si>
  <si>
    <t>Andhra Pradesh</t>
  </si>
  <si>
    <t>Assam</t>
  </si>
  <si>
    <t>Bihar</t>
  </si>
  <si>
    <t>Gujarat</t>
  </si>
  <si>
    <t>Haryana</t>
  </si>
  <si>
    <t>H.P.</t>
  </si>
  <si>
    <t>J&amp;K</t>
  </si>
  <si>
    <t>Karnataka</t>
  </si>
  <si>
    <t>Kerala</t>
  </si>
  <si>
    <t>M.P.</t>
  </si>
  <si>
    <t>Maharashtra</t>
  </si>
  <si>
    <t>Orissa</t>
  </si>
  <si>
    <t>Punjab</t>
  </si>
  <si>
    <t>Rajasthan</t>
  </si>
  <si>
    <t>Tamilnadu</t>
  </si>
  <si>
    <t>West Bengal</t>
  </si>
  <si>
    <t>Kolkatta</t>
  </si>
  <si>
    <t>Chennai</t>
  </si>
  <si>
    <t>NLD</t>
  </si>
  <si>
    <t>ILD</t>
  </si>
  <si>
    <t>ISP</t>
  </si>
  <si>
    <t>Bharti Airtel</t>
  </si>
  <si>
    <t>V-SAT</t>
  </si>
  <si>
    <t>BSNL</t>
  </si>
  <si>
    <t>Idea</t>
  </si>
  <si>
    <t>Others</t>
  </si>
  <si>
    <t>Grand Total</t>
  </si>
  <si>
    <t>S. No.</t>
  </si>
  <si>
    <t>Name of Operator</t>
  </si>
  <si>
    <t>Reliance Telecom</t>
  </si>
  <si>
    <t>Vodaphone Essar</t>
  </si>
  <si>
    <t>Tata Indicom</t>
  </si>
  <si>
    <t>Aircel</t>
  </si>
  <si>
    <t>Gross Revenue</t>
  </si>
  <si>
    <t>%age market Share</t>
  </si>
  <si>
    <t>Annexure-1</t>
  </si>
  <si>
    <t>%age growth against Previous Quarter</t>
  </si>
  <si>
    <t>Market Share</t>
  </si>
  <si>
    <t>%age growth against corresponding period of Previous Year</t>
  </si>
  <si>
    <t>Circle Weightage</t>
  </si>
  <si>
    <t>Total Revenue</t>
  </si>
  <si>
    <t>Revenue</t>
  </si>
  <si>
    <t>Name of License area</t>
  </si>
  <si>
    <t>All Operators</t>
  </si>
  <si>
    <t>Annexure-2</t>
  </si>
  <si>
    <t>Note:</t>
  </si>
  <si>
    <t>Total East Zone</t>
  </si>
  <si>
    <t>Circle Weightage (All India)</t>
  </si>
  <si>
    <t>Total North Zone</t>
  </si>
  <si>
    <t>Total South Zone</t>
  </si>
  <si>
    <t>Total West Zone</t>
  </si>
  <si>
    <t>Gap (Between Industry growth and BSNL Growth)</t>
  </si>
  <si>
    <t xml:space="preserve">Sl. No. </t>
  </si>
  <si>
    <t>April to June 2011</t>
  </si>
  <si>
    <t>July to Sep. 2011</t>
  </si>
  <si>
    <t>NE</t>
  </si>
  <si>
    <t>U.P. (East)</t>
  </si>
  <si>
    <t>U.P.(West)</t>
  </si>
  <si>
    <t>Other Operation total</t>
  </si>
  <si>
    <t xml:space="preserve">1.  Source of data: TRAI Report </t>
  </si>
  <si>
    <t>2. Revenue from Delhi &amp; Mumbai not included in Total Revenue Figure</t>
  </si>
  <si>
    <t>April to June 2012</t>
  </si>
  <si>
    <t>Oct. to Dec. 2012</t>
  </si>
  <si>
    <t>Jan. to Mar. 2013</t>
  </si>
  <si>
    <t>(1)  Report of TRAI for Private Operators &amp; MTNL</t>
  </si>
  <si>
    <t>(2)  Report from CA Cell for BSNL</t>
  </si>
  <si>
    <t>July to Sep 2012</t>
  </si>
  <si>
    <t>All Operator</t>
  </si>
  <si>
    <t>%age growth against corres-ponding period of previous year</t>
  </si>
  <si>
    <t>Oct. to Dec. 2011</t>
  </si>
  <si>
    <t>Source of data: TRAI Report</t>
  </si>
  <si>
    <t>Basic</t>
  </si>
  <si>
    <t>Mobile</t>
  </si>
  <si>
    <t>Total (Basic+Mobile)</t>
  </si>
  <si>
    <t>2011-12</t>
  </si>
  <si>
    <t>2012-13</t>
  </si>
  <si>
    <t>% increase/ decrease</t>
  </si>
  <si>
    <t xml:space="preserve">S. No. </t>
  </si>
  <si>
    <t>Annexure-3</t>
  </si>
  <si>
    <t>Jan. to Mar. 2012</t>
  </si>
  <si>
    <t>April 2011 to Mar 2012</t>
  </si>
  <si>
    <t>April 2012 to Mar. 2013</t>
  </si>
  <si>
    <t>April to March</t>
  </si>
  <si>
    <t>From 01.04.2011 to 31.03.2012</t>
  </si>
  <si>
    <t>From 01.04.2012 to 31.03.2013</t>
  </si>
  <si>
    <t>Sub: Quarterly Operator wise %age Revenue Share (Gross Revenue in Rs. Crores) for the year 2012-13 (from 01.01.2013 to 31.03.2013)</t>
  </si>
  <si>
    <t>Sub: License area wise Gross Revenue  (Rs. in Crore) of BSNL from Basic &amp; Mobile Segment in the year 2012-13 (April -March)  and %age growth against corresponding period of previous year</t>
  </si>
  <si>
    <t>Sub: License area wise Gross Revenue  (Rs. in Crore) of BSNL for the year 2012-13 (Q1 to Q4)  and %age growth against corresponding period of previous year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</si>
</sst>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09]dd\ mmmm\ yyyy"/>
    <numFmt numFmtId="199" formatCode="#\ ???/???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vertical="center"/>
      <protection/>
    </xf>
    <xf numFmtId="4" fontId="6" fillId="0" borderId="13" xfId="15" applyNumberFormat="1" applyFont="1" applyBorder="1" applyAlignment="1">
      <alignment horizontal="center" vertical="center"/>
      <protection/>
    </xf>
    <xf numFmtId="4" fontId="5" fillId="0" borderId="14" xfId="15" applyNumberFormat="1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1" fontId="0" fillId="0" borderId="0" xfId="0" applyNumberForma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2" xfId="15" applyNumberFormat="1" applyFont="1" applyBorder="1" applyAlignment="1">
      <alignment horizontal="center" vertical="center"/>
      <protection/>
    </xf>
    <xf numFmtId="3" fontId="6" fillId="0" borderId="11" xfId="15" applyNumberFormat="1" applyFont="1" applyBorder="1" applyAlignment="1">
      <alignment horizontal="center" vertical="center"/>
      <protection/>
    </xf>
    <xf numFmtId="4" fontId="6" fillId="0" borderId="16" xfId="15" applyNumberFormat="1" applyFont="1" applyBorder="1" applyAlignment="1">
      <alignment horizontal="center" vertical="center"/>
      <protection/>
    </xf>
    <xf numFmtId="3" fontId="6" fillId="0" borderId="15" xfId="15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15" applyFont="1" applyFill="1" applyBorder="1" applyAlignment="1">
      <alignment vertical="center"/>
      <protection/>
    </xf>
    <xf numFmtId="0" fontId="6" fillId="0" borderId="16" xfId="15" applyFont="1" applyBorder="1" applyAlignment="1">
      <alignment vertical="center"/>
      <protection/>
    </xf>
    <xf numFmtId="0" fontId="6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4" fontId="6" fillId="0" borderId="15" xfId="15" applyNumberFormat="1" applyFont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 wrapText="1"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4" xfId="1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1" xfId="15" applyFont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vertical="center" wrapText="1"/>
      <protection/>
    </xf>
    <xf numFmtId="187" fontId="4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1" xfId="15" applyFont="1" applyBorder="1" applyAlignment="1">
      <alignment horizontal="center" vertical="center" wrapText="1"/>
      <protection/>
    </xf>
    <xf numFmtId="0" fontId="4" fillId="33" borderId="22" xfId="15" applyFont="1" applyFill="1" applyBorder="1" applyAlignment="1">
      <alignment vertical="center" wrapText="1"/>
      <protection/>
    </xf>
    <xf numFmtId="187" fontId="4" fillId="0" borderId="2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33" borderId="16" xfId="15" applyFont="1" applyFill="1" applyBorder="1" applyAlignment="1">
      <alignment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4" fillId="33" borderId="26" xfId="15" applyFont="1" applyFill="1" applyBorder="1" applyAlignment="1">
      <alignment vertical="center" wrapText="1"/>
      <protection/>
    </xf>
    <xf numFmtId="2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" fontId="3" fillId="35" borderId="29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15" applyFont="1" applyFill="1" applyBorder="1" applyAlignment="1">
      <alignment horizontal="center" vertical="center" wrapText="1"/>
      <protection/>
    </xf>
    <xf numFmtId="0" fontId="3" fillId="35" borderId="31" xfId="15" applyFont="1" applyFill="1" applyBorder="1" applyAlignment="1">
      <alignment vertical="center" wrapText="1"/>
      <protection/>
    </xf>
    <xf numFmtId="187" fontId="3" fillId="35" borderId="32" xfId="0" applyNumberFormat="1" applyFont="1" applyFill="1" applyBorder="1" applyAlignment="1">
      <alignment horizontal="center"/>
    </xf>
    <xf numFmtId="3" fontId="3" fillId="35" borderId="33" xfId="0" applyNumberFormat="1" applyFont="1" applyFill="1" applyBorder="1" applyAlignment="1">
      <alignment horizontal="center" vertical="center"/>
    </xf>
    <xf numFmtId="3" fontId="3" fillId="35" borderId="33" xfId="0" applyNumberFormat="1" applyFont="1" applyFill="1" applyBorder="1" applyAlignment="1">
      <alignment/>
    </xf>
    <xf numFmtId="3" fontId="3" fillId="35" borderId="33" xfId="0" applyNumberFormat="1" applyFont="1" applyFill="1" applyBorder="1" applyAlignment="1">
      <alignment horizontal="center"/>
    </xf>
    <xf numFmtId="2" fontId="3" fillId="35" borderId="31" xfId="0" applyNumberFormat="1" applyFont="1" applyFill="1" applyBorder="1" applyAlignment="1">
      <alignment horizontal="center"/>
    </xf>
    <xf numFmtId="2" fontId="3" fillId="35" borderId="33" xfId="0" applyNumberFormat="1" applyFont="1" applyFill="1" applyBorder="1" applyAlignment="1">
      <alignment/>
    </xf>
    <xf numFmtId="2" fontId="3" fillId="35" borderId="34" xfId="0" applyNumberFormat="1" applyFont="1" applyFill="1" applyBorder="1" applyAlignment="1">
      <alignment horizontal="center"/>
    </xf>
    <xf numFmtId="2" fontId="3" fillId="36" borderId="26" xfId="0" applyNumberFormat="1" applyFont="1" applyFill="1" applyBorder="1" applyAlignment="1">
      <alignment horizontal="center"/>
    </xf>
    <xf numFmtId="187" fontId="3" fillId="36" borderId="17" xfId="0" applyNumberFormat="1" applyFont="1" applyFill="1" applyBorder="1" applyAlignment="1">
      <alignment horizontal="center"/>
    </xf>
    <xf numFmtId="187" fontId="3" fillId="36" borderId="29" xfId="0" applyNumberFormat="1" applyFont="1" applyFill="1" applyBorder="1" applyAlignment="1">
      <alignment horizontal="center"/>
    </xf>
    <xf numFmtId="3" fontId="3" fillId="36" borderId="29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2" fontId="3" fillId="36" borderId="12" xfId="0" applyNumberFormat="1" applyFont="1" applyFill="1" applyBorder="1" applyAlignment="1">
      <alignment horizontal="center"/>
    </xf>
    <xf numFmtId="2" fontId="3" fillId="36" borderId="29" xfId="0" applyNumberFormat="1" applyFont="1" applyFill="1" applyBorder="1" applyAlignment="1">
      <alignment horizontal="center"/>
    </xf>
    <xf numFmtId="2" fontId="3" fillId="36" borderId="18" xfId="0" applyNumberFormat="1" applyFont="1" applyFill="1" applyBorder="1" applyAlignment="1">
      <alignment horizontal="center"/>
    </xf>
    <xf numFmtId="2" fontId="3" fillId="36" borderId="28" xfId="0" applyNumberFormat="1" applyFont="1" applyFill="1" applyBorder="1" applyAlignment="1">
      <alignment horizontal="center"/>
    </xf>
    <xf numFmtId="187" fontId="3" fillId="36" borderId="27" xfId="0" applyNumberFormat="1" applyFont="1" applyFill="1" applyBorder="1" applyAlignment="1">
      <alignment horizontal="center"/>
    </xf>
    <xf numFmtId="0" fontId="3" fillId="36" borderId="27" xfId="0" applyFont="1" applyFill="1" applyBorder="1" applyAlignment="1">
      <alignment/>
    </xf>
    <xf numFmtId="3" fontId="3" fillId="36" borderId="27" xfId="0" applyNumberFormat="1" applyFont="1" applyFill="1" applyBorder="1" applyAlignment="1">
      <alignment horizontal="center"/>
    </xf>
    <xf numFmtId="0" fontId="3" fillId="35" borderId="35" xfId="0" applyFont="1" applyFill="1" applyBorder="1" applyAlignment="1">
      <alignment/>
    </xf>
    <xf numFmtId="2" fontId="3" fillId="35" borderId="35" xfId="0" applyNumberFormat="1" applyFont="1" applyFill="1" applyBorder="1" applyAlignment="1">
      <alignment/>
    </xf>
    <xf numFmtId="3" fontId="3" fillId="35" borderId="35" xfId="0" applyNumberFormat="1" applyFont="1" applyFill="1" applyBorder="1" applyAlignment="1">
      <alignment horizontal="center"/>
    </xf>
    <xf numFmtId="2" fontId="3" fillId="35" borderId="36" xfId="0" applyNumberFormat="1" applyFont="1" applyFill="1" applyBorder="1" applyAlignment="1">
      <alignment horizontal="center"/>
    </xf>
    <xf numFmtId="2" fontId="3" fillId="35" borderId="37" xfId="0" applyNumberFormat="1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35" borderId="38" xfId="0" applyNumberFormat="1" applyFont="1" applyFill="1" applyBorder="1" applyAlignment="1">
      <alignment horizontal="center"/>
    </xf>
    <xf numFmtId="2" fontId="4" fillId="35" borderId="39" xfId="0" applyNumberFormat="1" applyFont="1" applyFill="1" applyBorder="1" applyAlignment="1">
      <alignment horizontal="center"/>
    </xf>
    <xf numFmtId="2" fontId="4" fillId="35" borderId="40" xfId="0" applyNumberFormat="1" applyFont="1" applyFill="1" applyBorder="1" applyAlignment="1">
      <alignment horizontal="center"/>
    </xf>
    <xf numFmtId="0" fontId="4" fillId="0" borderId="41" xfId="15" applyFont="1" applyBorder="1" applyAlignment="1">
      <alignment horizontal="center" vertical="center" wrapText="1"/>
      <protection/>
    </xf>
    <xf numFmtId="0" fontId="4" fillId="33" borderId="41" xfId="15" applyFont="1" applyFill="1" applyBorder="1" applyAlignment="1">
      <alignment vertical="center" wrapText="1"/>
      <protection/>
    </xf>
    <xf numFmtId="187" fontId="4" fillId="0" borderId="42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3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33" borderId="23" xfId="15" applyFont="1" applyFill="1" applyBorder="1" applyAlignment="1">
      <alignment vertical="center" wrapText="1"/>
      <protection/>
    </xf>
    <xf numFmtId="187" fontId="4" fillId="0" borderId="4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12" xfId="15" applyFont="1" applyBorder="1" applyAlignment="1">
      <alignment horizontal="center" vertical="center" wrapText="1"/>
      <protection/>
    </xf>
    <xf numFmtId="0" fontId="4" fillId="33" borderId="29" xfId="15" applyFont="1" applyFill="1" applyBorder="1" applyAlignment="1">
      <alignment vertical="center" wrapText="1"/>
      <protection/>
    </xf>
    <xf numFmtId="187" fontId="4" fillId="0" borderId="17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7" fontId="5" fillId="34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12" xfId="15" applyNumberFormat="1" applyFont="1" applyBorder="1" applyAlignment="1">
      <alignment horizontal="center" vertical="center"/>
      <protection/>
    </xf>
    <xf numFmtId="3" fontId="6" fillId="0" borderId="15" xfId="15" applyNumberFormat="1" applyFont="1" applyFill="1" applyBorder="1" applyAlignment="1">
      <alignment horizontal="center" vertical="center"/>
      <protection/>
    </xf>
    <xf numFmtId="4" fontId="6" fillId="0" borderId="16" xfId="15" applyNumberFormat="1" applyFont="1" applyFill="1" applyBorder="1" applyAlignment="1">
      <alignment horizontal="center" vertical="center"/>
      <protection/>
    </xf>
    <xf numFmtId="3" fontId="6" fillId="0" borderId="11" xfId="15" applyNumberFormat="1" applyFont="1" applyFill="1" applyBorder="1" applyAlignment="1">
      <alignment horizontal="center" vertical="center"/>
      <protection/>
    </xf>
    <xf numFmtId="4" fontId="6" fillId="0" borderId="13" xfId="15" applyNumberFormat="1" applyFont="1" applyFill="1" applyBorder="1" applyAlignment="1">
      <alignment horizontal="center" vertical="center"/>
      <protection/>
    </xf>
    <xf numFmtId="3" fontId="5" fillId="0" borderId="12" xfId="15" applyNumberFormat="1" applyFont="1" applyFill="1" applyBorder="1" applyAlignment="1">
      <alignment horizontal="center" vertical="center"/>
      <protection/>
    </xf>
    <xf numFmtId="4" fontId="5" fillId="0" borderId="14" xfId="15" applyNumberFormat="1" applyFont="1" applyFill="1" applyBorder="1" applyAlignment="1">
      <alignment horizontal="center" vertical="center"/>
      <protection/>
    </xf>
    <xf numFmtId="2" fontId="3" fillId="35" borderId="33" xfId="0" applyNumberFormat="1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/>
    </xf>
    <xf numFmtId="3" fontId="6" fillId="0" borderId="42" xfId="15" applyNumberFormat="1" applyFont="1" applyFill="1" applyBorder="1" applyAlignment="1">
      <alignment horizontal="center" vertical="center"/>
      <protection/>
    </xf>
    <xf numFmtId="4" fontId="6" fillId="0" borderId="43" xfId="15" applyNumberFormat="1" applyFont="1" applyFill="1" applyBorder="1" applyAlignment="1">
      <alignment horizontal="center" vertical="center"/>
      <protection/>
    </xf>
    <xf numFmtId="3" fontId="6" fillId="0" borderId="19" xfId="15" applyNumberFormat="1" applyFont="1" applyFill="1" applyBorder="1" applyAlignment="1">
      <alignment horizontal="center" vertical="center"/>
      <protection/>
    </xf>
    <xf numFmtId="4" fontId="6" fillId="0" borderId="20" xfId="15" applyNumberFormat="1" applyFont="1" applyFill="1" applyBorder="1" applyAlignment="1">
      <alignment horizontal="center" vertical="center"/>
      <protection/>
    </xf>
    <xf numFmtId="0" fontId="3" fillId="35" borderId="29" xfId="0" applyFont="1" applyFill="1" applyBorder="1" applyAlignment="1">
      <alignment vertical="center" wrapText="1"/>
    </xf>
    <xf numFmtId="0" fontId="3" fillId="35" borderId="45" xfId="15" applyFont="1" applyFill="1" applyBorder="1" applyAlignment="1">
      <alignment horizontal="center" vertical="center" wrapText="1"/>
      <protection/>
    </xf>
    <xf numFmtId="3" fontId="6" fillId="0" borderId="21" xfId="15" applyNumberFormat="1" applyFont="1" applyFill="1" applyBorder="1" applyAlignment="1">
      <alignment horizontal="center" vertical="center"/>
      <protection/>
    </xf>
    <xf numFmtId="3" fontId="5" fillId="0" borderId="17" xfId="15" applyNumberFormat="1" applyFont="1" applyBorder="1" applyAlignment="1">
      <alignment horizontal="center" vertical="center"/>
      <protection/>
    </xf>
    <xf numFmtId="4" fontId="6" fillId="0" borderId="22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 quotePrefix="1">
      <alignment/>
    </xf>
    <xf numFmtId="17" fontId="3" fillId="35" borderId="1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" fontId="3" fillId="36" borderId="12" xfId="0" applyNumberFormat="1" applyFont="1" applyFill="1" applyBorder="1" applyAlignment="1">
      <alignment horizontal="center"/>
    </xf>
    <xf numFmtId="1" fontId="3" fillId="36" borderId="29" xfId="0" applyNumberFormat="1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1" fontId="3" fillId="35" borderId="45" xfId="0" applyNumberFormat="1" applyFont="1" applyFill="1" applyBorder="1" applyAlignment="1">
      <alignment horizontal="center" vertical="center"/>
    </xf>
    <xf numFmtId="1" fontId="3" fillId="35" borderId="35" xfId="0" applyNumberFormat="1" applyFont="1" applyFill="1" applyBorder="1" applyAlignment="1">
      <alignment horizontal="center" vertical="center"/>
    </xf>
    <xf numFmtId="3" fontId="3" fillId="35" borderId="45" xfId="0" applyNumberFormat="1" applyFont="1" applyFill="1" applyBorder="1" applyAlignment="1">
      <alignment horizontal="center"/>
    </xf>
    <xf numFmtId="4" fontId="3" fillId="35" borderId="36" xfId="0" applyNumberFormat="1" applyFont="1" applyFill="1" applyBorder="1" applyAlignment="1">
      <alignment horizontal="center"/>
    </xf>
    <xf numFmtId="1" fontId="3" fillId="35" borderId="45" xfId="0" applyNumberFormat="1" applyFont="1" applyFill="1" applyBorder="1" applyAlignment="1">
      <alignment horizontal="center"/>
    </xf>
    <xf numFmtId="1" fontId="3" fillId="35" borderId="35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3" fillId="35" borderId="35" xfId="15" applyFont="1" applyFill="1" applyBorder="1" applyAlignment="1">
      <alignment horizontal="center" vertical="center" wrapText="1"/>
      <protection/>
    </xf>
    <xf numFmtId="0" fontId="3" fillId="36" borderId="27" xfId="15" applyFont="1" applyFill="1" applyBorder="1" applyAlignment="1">
      <alignment horizontal="center" vertical="center" wrapText="1"/>
      <protection/>
    </xf>
    <xf numFmtId="0" fontId="4" fillId="33" borderId="20" xfId="15" applyFont="1" applyFill="1" applyBorder="1" applyAlignment="1">
      <alignment vertical="center" wrapText="1"/>
      <protection/>
    </xf>
    <xf numFmtId="0" fontId="4" fillId="0" borderId="20" xfId="15" applyFont="1" applyFill="1" applyBorder="1" applyAlignment="1">
      <alignment vertical="center" wrapText="1"/>
      <protection/>
    </xf>
    <xf numFmtId="0" fontId="4" fillId="33" borderId="24" xfId="15" applyFont="1" applyFill="1" applyBorder="1" applyAlignment="1">
      <alignment vertical="center" wrapText="1"/>
      <protection/>
    </xf>
    <xf numFmtId="0" fontId="4" fillId="33" borderId="43" xfId="15" applyFont="1" applyFill="1" applyBorder="1" applyAlignment="1">
      <alignment vertical="center" wrapText="1"/>
      <protection/>
    </xf>
    <xf numFmtId="0" fontId="4" fillId="0" borderId="24" xfId="15" applyFont="1" applyFill="1" applyBorder="1" applyAlignment="1">
      <alignment vertical="center" wrapText="1"/>
      <protection/>
    </xf>
    <xf numFmtId="0" fontId="4" fillId="33" borderId="28" xfId="15" applyFont="1" applyFill="1" applyBorder="1" applyAlignment="1">
      <alignment vertical="center" wrapText="1"/>
      <protection/>
    </xf>
    <xf numFmtId="0" fontId="3" fillId="35" borderId="37" xfId="15" applyFont="1" applyFill="1" applyBorder="1" applyAlignment="1">
      <alignment vertical="center" wrapText="1"/>
      <protection/>
    </xf>
    <xf numFmtId="1" fontId="3" fillId="36" borderId="17" xfId="0" applyNumberFormat="1" applyFont="1" applyFill="1" applyBorder="1" applyAlignment="1">
      <alignment horizontal="center"/>
    </xf>
    <xf numFmtId="1" fontId="3" fillId="35" borderId="46" xfId="0" applyNumberFormat="1" applyFont="1" applyFill="1" applyBorder="1" applyAlignment="1">
      <alignment horizontal="center" vertical="center"/>
    </xf>
    <xf numFmtId="17" fontId="3" fillId="35" borderId="1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3" fillId="36" borderId="18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3" fillId="35" borderId="37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/>
    </xf>
    <xf numFmtId="3" fontId="3" fillId="35" borderId="46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33" borderId="47" xfId="15" applyNumberFormat="1" applyFont="1" applyFill="1" applyBorder="1" applyAlignment="1">
      <alignment horizontal="center" vertical="center" wrapText="1"/>
      <protection/>
    </xf>
    <xf numFmtId="1" fontId="4" fillId="33" borderId="48" xfId="15" applyNumberFormat="1" applyFont="1" applyFill="1" applyBorder="1" applyAlignment="1">
      <alignment horizontal="center" vertical="center" wrapText="1"/>
      <protection/>
    </xf>
    <xf numFmtId="1" fontId="4" fillId="0" borderId="47" xfId="15" applyNumberFormat="1" applyFont="1" applyFill="1" applyBorder="1" applyAlignment="1">
      <alignment horizontal="center" vertical="center" wrapText="1"/>
      <protection/>
    </xf>
    <xf numFmtId="1" fontId="4" fillId="0" borderId="48" xfId="15" applyNumberFormat="1" applyFont="1" applyFill="1" applyBorder="1" applyAlignment="1">
      <alignment horizontal="center" vertical="center" wrapText="1"/>
      <protection/>
    </xf>
    <xf numFmtId="1" fontId="4" fillId="33" borderId="49" xfId="15" applyNumberFormat="1" applyFont="1" applyFill="1" applyBorder="1" applyAlignment="1">
      <alignment horizontal="center" vertical="center" wrapText="1"/>
      <protection/>
    </xf>
    <xf numFmtId="1" fontId="4" fillId="33" borderId="50" xfId="15" applyNumberFormat="1" applyFont="1" applyFill="1" applyBorder="1" applyAlignment="1">
      <alignment horizontal="center" vertical="center" wrapText="1"/>
      <protection/>
    </xf>
    <xf numFmtId="1" fontId="4" fillId="33" borderId="51" xfId="15" applyNumberFormat="1" applyFont="1" applyFill="1" applyBorder="1" applyAlignment="1">
      <alignment horizontal="center" vertical="center" wrapText="1"/>
      <protection/>
    </xf>
    <xf numFmtId="1" fontId="4" fillId="33" borderId="52" xfId="15" applyNumberFormat="1" applyFont="1" applyFill="1" applyBorder="1" applyAlignment="1">
      <alignment horizontal="center" vertical="center" wrapText="1"/>
      <protection/>
    </xf>
    <xf numFmtId="1" fontId="4" fillId="33" borderId="53" xfId="15" applyNumberFormat="1" applyFont="1" applyFill="1" applyBorder="1" applyAlignment="1">
      <alignment horizontal="center" vertical="center" wrapText="1"/>
      <protection/>
    </xf>
    <xf numFmtId="1" fontId="4" fillId="33" borderId="54" xfId="15" applyNumberFormat="1" applyFont="1" applyFill="1" applyBorder="1" applyAlignment="1">
      <alignment horizontal="center" vertical="center" wrapText="1"/>
      <protection/>
    </xf>
    <xf numFmtId="1" fontId="4" fillId="0" borderId="51" xfId="15" applyNumberFormat="1" applyFont="1" applyFill="1" applyBorder="1" applyAlignment="1">
      <alignment horizontal="center" vertical="center" wrapText="1"/>
      <protection/>
    </xf>
    <xf numFmtId="1" fontId="4" fillId="0" borderId="52" xfId="15" applyNumberFormat="1" applyFont="1" applyFill="1" applyBorder="1" applyAlignment="1">
      <alignment horizontal="center" vertical="center" wrapText="1"/>
      <protection/>
    </xf>
    <xf numFmtId="17" fontId="3" fillId="35" borderId="18" xfId="0" applyNumberFormat="1" applyFont="1" applyFill="1" applyBorder="1" applyAlignment="1">
      <alignment horizontal="center" vertical="center" wrapText="1"/>
    </xf>
    <xf numFmtId="1" fontId="4" fillId="33" borderId="55" xfId="15" applyNumberFormat="1" applyFont="1" applyFill="1" applyBorder="1" applyAlignment="1">
      <alignment horizontal="center" vertical="center" wrapText="1"/>
      <protection/>
    </xf>
    <xf numFmtId="1" fontId="4" fillId="33" borderId="56" xfId="15" applyNumberFormat="1" applyFont="1" applyFill="1" applyBorder="1" applyAlignment="1">
      <alignment horizontal="center" vertical="center" wrapText="1"/>
      <protection/>
    </xf>
    <xf numFmtId="1" fontId="4" fillId="0" borderId="56" xfId="15" applyNumberFormat="1" applyFont="1" applyFill="1" applyBorder="1" applyAlignment="1">
      <alignment horizontal="center" vertical="center" wrapText="1"/>
      <protection/>
    </xf>
    <xf numFmtId="1" fontId="4" fillId="33" borderId="57" xfId="15" applyNumberFormat="1" applyFont="1" applyFill="1" applyBorder="1" applyAlignment="1">
      <alignment horizontal="center" vertical="center" wrapText="1"/>
      <protection/>
    </xf>
    <xf numFmtId="1" fontId="3" fillId="36" borderId="58" xfId="0" applyNumberFormat="1" applyFont="1" applyFill="1" applyBorder="1" applyAlignment="1">
      <alignment horizontal="center"/>
    </xf>
    <xf numFmtId="1" fontId="4" fillId="33" borderId="59" xfId="15" applyNumberFormat="1" applyFont="1" applyFill="1" applyBorder="1" applyAlignment="1">
      <alignment horizontal="center" vertical="center" wrapText="1"/>
      <protection/>
    </xf>
    <xf numFmtId="1" fontId="4" fillId="0" borderId="59" xfId="15" applyNumberFormat="1" applyFont="1" applyFill="1" applyBorder="1" applyAlignment="1">
      <alignment horizontal="center" vertical="center" wrapText="1"/>
      <protection/>
    </xf>
    <xf numFmtId="1" fontId="3" fillId="35" borderId="60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4" fillId="0" borderId="63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17" fontId="3" fillId="35" borderId="14" xfId="0" applyNumberFormat="1" applyFont="1" applyFill="1" applyBorder="1" applyAlignment="1">
      <alignment horizontal="center" vertical="center" wrapText="1"/>
    </xf>
    <xf numFmtId="3" fontId="3" fillId="36" borderId="67" xfId="0" applyNumberFormat="1" applyFont="1" applyFill="1" applyBorder="1" applyAlignment="1">
      <alignment horizontal="center"/>
    </xf>
    <xf numFmtId="3" fontId="3" fillId="35" borderId="68" xfId="0" applyNumberFormat="1" applyFont="1" applyFill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4" fillId="0" borderId="70" xfId="0" applyNumberFormat="1" applyFont="1" applyFill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4" fontId="4" fillId="37" borderId="13" xfId="0" applyNumberFormat="1" applyFont="1" applyFill="1" applyBorder="1" applyAlignment="1">
      <alignment horizontal="center"/>
    </xf>
    <xf numFmtId="4" fontId="4" fillId="37" borderId="22" xfId="0" applyNumberFormat="1" applyFont="1" applyFill="1" applyBorder="1" applyAlignment="1">
      <alignment horizontal="center"/>
    </xf>
    <xf numFmtId="2" fontId="4" fillId="37" borderId="22" xfId="0" applyNumberFormat="1" applyFont="1" applyFill="1" applyBorder="1" applyAlignment="1">
      <alignment horizontal="center"/>
    </xf>
    <xf numFmtId="0" fontId="5" fillId="34" borderId="2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17" fontId="5" fillId="34" borderId="21" xfId="0" applyNumberFormat="1" applyFont="1" applyFill="1" applyBorder="1" applyAlignment="1">
      <alignment horizontal="center" vertical="center" wrapText="1"/>
    </xf>
    <xf numFmtId="17" fontId="5" fillId="34" borderId="22" xfId="0" applyNumberFormat="1" applyFont="1" applyFill="1" applyBorder="1" applyAlignment="1">
      <alignment horizontal="center" vertical="center" wrapText="1"/>
    </xf>
    <xf numFmtId="17" fontId="5" fillId="34" borderId="21" xfId="0" applyNumberFormat="1" applyFont="1" applyFill="1" applyBorder="1" applyAlignment="1">
      <alignment horizontal="center" wrapText="1"/>
    </xf>
    <xf numFmtId="17" fontId="5" fillId="34" borderId="22" xfId="0" applyNumberFormat="1" applyFont="1" applyFill="1" applyBorder="1" applyAlignment="1">
      <alignment horizontal="center" wrapText="1"/>
    </xf>
    <xf numFmtId="17" fontId="5" fillId="34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34" borderId="22" xfId="15" applyFont="1" applyFill="1" applyBorder="1" applyAlignment="1">
      <alignment horizontal="center" vertical="center" wrapText="1"/>
      <protection/>
    </xf>
    <xf numFmtId="0" fontId="5" fillId="34" borderId="14" xfId="15" applyFont="1" applyFill="1" applyBorder="1" applyAlignment="1">
      <alignment horizontal="center" vertical="center" wrapText="1"/>
      <protection/>
    </xf>
    <xf numFmtId="0" fontId="3" fillId="35" borderId="45" xfId="15" applyFont="1" applyFill="1" applyBorder="1" applyAlignment="1">
      <alignment horizontal="center" vertical="center" wrapText="1"/>
      <protection/>
    </xf>
    <xf numFmtId="0" fontId="3" fillId="35" borderId="35" xfId="15" applyFont="1" applyFill="1" applyBorder="1" applyAlignment="1">
      <alignment horizontal="center" vertical="center" wrapText="1"/>
      <protection/>
    </xf>
    <xf numFmtId="0" fontId="3" fillId="36" borderId="12" xfId="15" applyFont="1" applyFill="1" applyBorder="1" applyAlignment="1">
      <alignment horizontal="center" vertical="center" wrapText="1"/>
      <protection/>
    </xf>
    <xf numFmtId="0" fontId="3" fillId="36" borderId="14" xfId="15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6" borderId="27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35" borderId="21" xfId="15" applyFont="1" applyFill="1" applyBorder="1" applyAlignment="1">
      <alignment horizontal="center" vertical="center" wrapText="1"/>
      <protection/>
    </xf>
    <xf numFmtId="0" fontId="3" fillId="35" borderId="11" xfId="15" applyFont="1" applyFill="1" applyBorder="1" applyAlignment="1">
      <alignment horizontal="center" vertical="center" wrapText="1"/>
      <protection/>
    </xf>
    <xf numFmtId="0" fontId="3" fillId="35" borderId="12" xfId="15" applyFont="1" applyFill="1" applyBorder="1" applyAlignment="1">
      <alignment horizontal="center" vertical="center" wrapText="1"/>
      <protection/>
    </xf>
    <xf numFmtId="0" fontId="3" fillId="35" borderId="22" xfId="15" applyFont="1" applyFill="1" applyBorder="1" applyAlignment="1">
      <alignment horizontal="center" vertical="center" wrapText="1"/>
      <protection/>
    </xf>
    <xf numFmtId="0" fontId="3" fillId="35" borderId="13" xfId="15" applyFont="1" applyFill="1" applyBorder="1" applyAlignment="1">
      <alignment horizontal="center" vertical="center" wrapText="1"/>
      <protection/>
    </xf>
    <xf numFmtId="0" fontId="3" fillId="35" borderId="14" xfId="15" applyFont="1" applyFill="1" applyBorder="1" applyAlignment="1">
      <alignment horizontal="center" vertical="center" wrapText="1"/>
      <protection/>
    </xf>
    <xf numFmtId="0" fontId="3" fillId="35" borderId="44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72" xfId="0" applyFont="1" applyFill="1" applyBorder="1" applyAlignment="1">
      <alignment horizontal="center" vertical="center" wrapText="1"/>
    </xf>
    <xf numFmtId="17" fontId="3" fillId="35" borderId="20" xfId="0" applyNumberFormat="1" applyFont="1" applyFill="1" applyBorder="1" applyAlignment="1">
      <alignment horizontal="center" vertical="center" wrapText="1"/>
    </xf>
    <xf numFmtId="17" fontId="3" fillId="35" borderId="72" xfId="0" applyNumberFormat="1" applyFont="1" applyFill="1" applyBorder="1" applyAlignment="1">
      <alignment horizontal="center" vertical="center" wrapText="1"/>
    </xf>
    <xf numFmtId="17" fontId="3" fillId="35" borderId="1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6" borderId="18" xfId="15" applyFont="1" applyFill="1" applyBorder="1" applyAlignment="1">
      <alignment horizontal="center" vertical="center" wrapText="1"/>
      <protection/>
    </xf>
    <xf numFmtId="0" fontId="3" fillId="35" borderId="38" xfId="15" applyFont="1" applyFill="1" applyBorder="1" applyAlignment="1">
      <alignment horizontal="center" vertical="center" wrapText="1"/>
      <protection/>
    </xf>
    <xf numFmtId="0" fontId="3" fillId="35" borderId="75" xfId="15" applyFont="1" applyFill="1" applyBorder="1" applyAlignment="1">
      <alignment horizontal="center" vertical="center" wrapText="1"/>
      <protection/>
    </xf>
    <xf numFmtId="0" fontId="3" fillId="35" borderId="40" xfId="15" applyFont="1" applyFill="1" applyBorder="1" applyAlignment="1">
      <alignment horizontal="center" vertical="center" wrapText="1"/>
      <protection/>
    </xf>
    <xf numFmtId="0" fontId="3" fillId="35" borderId="76" xfId="15" applyFont="1" applyFill="1" applyBorder="1" applyAlignment="1">
      <alignment horizontal="center" vertical="center" wrapText="1"/>
      <protection/>
    </xf>
    <xf numFmtId="17" fontId="3" fillId="35" borderId="77" xfId="0" applyNumberFormat="1" applyFont="1" applyFill="1" applyBorder="1" applyAlignment="1">
      <alignment horizontal="center" vertical="center" wrapText="1"/>
    </xf>
    <xf numFmtId="17" fontId="3" fillId="35" borderId="78" xfId="0" applyNumberFormat="1" applyFont="1" applyFill="1" applyBorder="1" applyAlignment="1">
      <alignment horizontal="center" vertical="center" wrapText="1"/>
    </xf>
    <xf numFmtId="17" fontId="3" fillId="35" borderId="79" xfId="0" applyNumberFormat="1" applyFont="1" applyFill="1" applyBorder="1" applyAlignment="1">
      <alignment horizontal="center" vertical="center" wrapText="1"/>
    </xf>
    <xf numFmtId="0" fontId="3" fillId="35" borderId="77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79" xfId="0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tabSelected="1" zoomScaleSheetLayoutView="100" workbookViewId="0" topLeftCell="A1">
      <selection activeCell="W5" sqref="W5:W6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4" width="13.7109375" style="0" hidden="1" customWidth="1"/>
    <col min="5" max="5" width="12.421875" style="0" hidden="1" customWidth="1"/>
    <col min="6" max="10" width="12.57421875" style="0" hidden="1" customWidth="1"/>
    <col min="11" max="11" width="11.7109375" style="0" customWidth="1"/>
    <col min="12" max="12" width="11.28125" style="0" customWidth="1"/>
    <col min="13" max="16" width="12.421875" style="0" hidden="1" customWidth="1"/>
    <col min="17" max="17" width="10.8515625" style="0" customWidth="1"/>
    <col min="18" max="18" width="11.00390625" style="0" customWidth="1"/>
    <col min="19" max="19" width="11.57421875" style="0" customWidth="1"/>
    <col min="20" max="20" width="10.57421875" style="0" customWidth="1"/>
    <col min="21" max="21" width="13.421875" style="0" customWidth="1"/>
    <col min="22" max="22" width="12.140625" style="0" customWidth="1"/>
    <col min="23" max="23" width="12.28125" style="0" customWidth="1"/>
    <col min="24" max="24" width="17.421875" style="0" customWidth="1"/>
    <col min="30" max="30" width="17.57421875" style="0" customWidth="1"/>
  </cols>
  <sheetData>
    <row r="1" ht="12.75">
      <c r="X1" s="18" t="s">
        <v>36</v>
      </c>
    </row>
    <row r="3" spans="1:24" ht="15.75">
      <c r="A3" s="260" t="s">
        <v>86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ht="13.5" thickBot="1"/>
    <row r="5" spans="1:24" s="131" customFormat="1" ht="30" customHeight="1">
      <c r="A5" s="253" t="s">
        <v>28</v>
      </c>
      <c r="B5" s="261" t="s">
        <v>29</v>
      </c>
      <c r="C5" s="257" t="s">
        <v>54</v>
      </c>
      <c r="D5" s="258"/>
      <c r="E5" s="257" t="s">
        <v>55</v>
      </c>
      <c r="F5" s="258"/>
      <c r="G5" s="257" t="s">
        <v>70</v>
      </c>
      <c r="H5" s="258"/>
      <c r="I5" s="257" t="s">
        <v>80</v>
      </c>
      <c r="J5" s="258"/>
      <c r="K5" s="255" t="s">
        <v>81</v>
      </c>
      <c r="L5" s="259"/>
      <c r="M5" s="255" t="s">
        <v>62</v>
      </c>
      <c r="N5" s="256"/>
      <c r="O5" s="255" t="s">
        <v>67</v>
      </c>
      <c r="P5" s="256"/>
      <c r="Q5" s="255" t="s">
        <v>63</v>
      </c>
      <c r="R5" s="256"/>
      <c r="S5" s="255" t="s">
        <v>64</v>
      </c>
      <c r="T5" s="256"/>
      <c r="U5" s="255" t="s">
        <v>82</v>
      </c>
      <c r="V5" s="256"/>
      <c r="W5" s="253" t="s">
        <v>37</v>
      </c>
      <c r="X5" s="133" t="s">
        <v>83</v>
      </c>
    </row>
    <row r="6" spans="1:24" ht="82.5" customHeight="1" thickBot="1">
      <c r="A6" s="254"/>
      <c r="B6" s="262"/>
      <c r="C6" s="32" t="s">
        <v>34</v>
      </c>
      <c r="D6" s="33" t="s">
        <v>35</v>
      </c>
      <c r="E6" s="32" t="s">
        <v>34</v>
      </c>
      <c r="F6" s="33" t="s">
        <v>35</v>
      </c>
      <c r="G6" s="32" t="s">
        <v>34</v>
      </c>
      <c r="H6" s="33" t="s">
        <v>35</v>
      </c>
      <c r="I6" s="32" t="s">
        <v>34</v>
      </c>
      <c r="J6" s="33" t="s">
        <v>35</v>
      </c>
      <c r="K6" s="30" t="s">
        <v>34</v>
      </c>
      <c r="L6" s="31" t="s">
        <v>35</v>
      </c>
      <c r="M6" s="32" t="s">
        <v>34</v>
      </c>
      <c r="N6" s="33" t="s">
        <v>35</v>
      </c>
      <c r="O6" s="32" t="s">
        <v>34</v>
      </c>
      <c r="P6" s="33" t="s">
        <v>35</v>
      </c>
      <c r="Q6" s="32" t="s">
        <v>34</v>
      </c>
      <c r="R6" s="33" t="s">
        <v>35</v>
      </c>
      <c r="S6" s="32" t="s">
        <v>34</v>
      </c>
      <c r="T6" s="33" t="s">
        <v>35</v>
      </c>
      <c r="U6" s="32" t="s">
        <v>34</v>
      </c>
      <c r="V6" s="33" t="s">
        <v>35</v>
      </c>
      <c r="W6" s="254"/>
      <c r="X6" s="33" t="s">
        <v>39</v>
      </c>
    </row>
    <row r="7" spans="1:30" ht="24.75" customHeight="1">
      <c r="A7" s="9">
        <v>1</v>
      </c>
      <c r="B7" s="26" t="s">
        <v>24</v>
      </c>
      <c r="C7" s="22">
        <v>7139.94</v>
      </c>
      <c r="D7" s="21">
        <f aca="true" t="shared" si="0" ref="D7:D15">C7/$C$15*100</f>
        <v>15.138634161441955</v>
      </c>
      <c r="E7" s="138">
        <v>9040.490000000002</v>
      </c>
      <c r="F7" s="139">
        <f aca="true" t="shared" si="1" ref="F7:F15">E7/$E$15*100</f>
        <v>18.665424299496106</v>
      </c>
      <c r="G7" s="152">
        <v>6544.94</v>
      </c>
      <c r="H7" s="154">
        <f>G7/G$15*100</f>
        <v>13.265235805155513</v>
      </c>
      <c r="I7" s="152">
        <v>5210.72</v>
      </c>
      <c r="J7" s="154">
        <f>I7/I$15*100</f>
        <v>10.62537494642166</v>
      </c>
      <c r="K7" s="146">
        <f>E7+C7+G7+I7</f>
        <v>27936.09</v>
      </c>
      <c r="L7" s="147">
        <f aca="true" t="shared" si="2" ref="L7:L15">K7/$K$15*100</f>
        <v>14.401716693946462</v>
      </c>
      <c r="M7" s="138">
        <v>7143.49</v>
      </c>
      <c r="N7" s="139">
        <f>M7/$M$15*100</f>
        <v>13.610442988292352</v>
      </c>
      <c r="O7" s="22">
        <v>7041.05</v>
      </c>
      <c r="P7" s="21">
        <f aca="true" t="shared" si="3" ref="P7:P15">O7/O$15*100</f>
        <v>13.300712407619644</v>
      </c>
      <c r="Q7" s="152">
        <v>6239</v>
      </c>
      <c r="R7" s="139">
        <f aca="true" t="shared" si="4" ref="R7:R15">Q7/Q$15*100</f>
        <v>11.803241719947422</v>
      </c>
      <c r="S7" s="138">
        <v>6460.429999999999</v>
      </c>
      <c r="T7" s="139">
        <f aca="true" t="shared" si="5" ref="T7:T15">S7/S$15*100</f>
        <v>11.90121177957328</v>
      </c>
      <c r="U7" s="138">
        <f>O7+M7+Q7+S7</f>
        <v>26883.97</v>
      </c>
      <c r="V7" s="139">
        <f>U7/$U$15*100</f>
        <v>12.647416734963453</v>
      </c>
      <c r="W7" s="29">
        <f>(S7-Q7)/Q7*100</f>
        <v>3.5491264625741206</v>
      </c>
      <c r="X7" s="21">
        <f>(U7-K7)/K7*100</f>
        <v>-3.7661677063611947</v>
      </c>
      <c r="Z7" s="136"/>
      <c r="AD7" s="23">
        <v>44913.979999999996</v>
      </c>
    </row>
    <row r="8" spans="1:30" ht="24.75" customHeight="1">
      <c r="A8" s="5">
        <v>2</v>
      </c>
      <c r="B8" s="27" t="s">
        <v>22</v>
      </c>
      <c r="C8" s="20">
        <v>13229.109999999999</v>
      </c>
      <c r="D8" s="7">
        <f t="shared" si="0"/>
        <v>28.04934727343274</v>
      </c>
      <c r="E8" s="140">
        <v>13239.06</v>
      </c>
      <c r="F8" s="141">
        <f t="shared" si="1"/>
        <v>27.33399099235626</v>
      </c>
      <c r="G8" s="140">
        <v>13671.879999999997</v>
      </c>
      <c r="H8" s="141">
        <f>G8/G$15*100</f>
        <v>27.710064889791123</v>
      </c>
      <c r="I8" s="140">
        <v>13803.52</v>
      </c>
      <c r="J8" s="141">
        <f>I8/I$15*100</f>
        <v>28.14727630354928</v>
      </c>
      <c r="K8" s="148">
        <f aca="true" t="shared" si="6" ref="K8:K14">E8+C8+G8+I8</f>
        <v>53943.56999999999</v>
      </c>
      <c r="L8" s="149">
        <f t="shared" si="2"/>
        <v>27.809189210088796</v>
      </c>
      <c r="M8" s="140">
        <v>14605.68</v>
      </c>
      <c r="N8" s="141">
        <f aca="true" t="shared" si="7" ref="N8:N15">M8/$M$15*100</f>
        <v>27.82810292241493</v>
      </c>
      <c r="O8" s="20">
        <v>15159.380000000001</v>
      </c>
      <c r="P8" s="7">
        <f t="shared" si="3"/>
        <v>28.636432585739495</v>
      </c>
      <c r="Q8" s="140">
        <v>15148.919999999998</v>
      </c>
      <c r="R8" s="141">
        <f t="shared" si="4"/>
        <v>28.659458976782474</v>
      </c>
      <c r="S8" s="140">
        <v>15335.039999999997</v>
      </c>
      <c r="T8" s="141">
        <f t="shared" si="5"/>
        <v>28.249754070275106</v>
      </c>
      <c r="U8" s="138">
        <f aca="true" t="shared" si="8" ref="U8:U14">O8+M8+Q8+S8</f>
        <v>60249.01999999999</v>
      </c>
      <c r="V8" s="141">
        <f aca="true" t="shared" si="9" ref="V8:V15">U8/$U$15*100</f>
        <v>28.343822129438013</v>
      </c>
      <c r="W8" s="29">
        <f aca="true" t="shared" si="10" ref="W8:W15">(S8-Q8)/Q8*100</f>
        <v>1.2286024350250646</v>
      </c>
      <c r="X8" s="7">
        <f aca="true" t="shared" si="11" ref="X8:X15">(U8-K8)/K8*100</f>
        <v>11.688974237337273</v>
      </c>
      <c r="AD8" s="23">
        <v>29845.89</v>
      </c>
    </row>
    <row r="9" spans="1:30" ht="24.75" customHeight="1">
      <c r="A9" s="5">
        <v>3</v>
      </c>
      <c r="B9" s="27" t="s">
        <v>30</v>
      </c>
      <c r="C9" s="20">
        <v>4214.1</v>
      </c>
      <c r="D9" s="7">
        <f t="shared" si="0"/>
        <v>8.93504962502942</v>
      </c>
      <c r="E9" s="140">
        <v>4260.77</v>
      </c>
      <c r="F9" s="141">
        <f t="shared" si="1"/>
        <v>8.79698776200892</v>
      </c>
      <c r="G9" s="140">
        <v>4157.52</v>
      </c>
      <c r="H9" s="141">
        <f aca="true" t="shared" si="12" ref="H9:H15">G9/G$15*100</f>
        <v>8.42643067234385</v>
      </c>
      <c r="I9" s="140">
        <v>4059.9099999999994</v>
      </c>
      <c r="J9" s="141">
        <f aca="true" t="shared" si="13" ref="J9:J15">I9/I$15*100</f>
        <v>8.27871503337864</v>
      </c>
      <c r="K9" s="148">
        <f t="shared" si="6"/>
        <v>16692.3</v>
      </c>
      <c r="L9" s="149">
        <f t="shared" si="2"/>
        <v>8.60527638514776</v>
      </c>
      <c r="M9" s="140">
        <v>3995.770000000001</v>
      </c>
      <c r="N9" s="141">
        <f t="shared" si="7"/>
        <v>7.613113447254626</v>
      </c>
      <c r="O9" s="20">
        <v>4147</v>
      </c>
      <c r="P9" s="7">
        <f t="shared" si="3"/>
        <v>7.833782511755868</v>
      </c>
      <c r="Q9" s="140">
        <v>4198.16</v>
      </c>
      <c r="R9" s="141">
        <f t="shared" si="4"/>
        <v>7.942281977723107</v>
      </c>
      <c r="S9" s="140">
        <v>4319.44</v>
      </c>
      <c r="T9" s="141">
        <f t="shared" si="5"/>
        <v>7.957143751911251</v>
      </c>
      <c r="U9" s="138">
        <f t="shared" si="8"/>
        <v>16660.37</v>
      </c>
      <c r="V9" s="141">
        <f t="shared" si="9"/>
        <v>7.837779998589607</v>
      </c>
      <c r="W9" s="29">
        <f t="shared" si="10"/>
        <v>2.888884654229466</v>
      </c>
      <c r="X9" s="7">
        <f t="shared" si="11"/>
        <v>-0.1912858024358554</v>
      </c>
      <c r="AD9" s="23">
        <v>20423.54</v>
      </c>
    </row>
    <row r="10" spans="1:30" ht="24.75" customHeight="1">
      <c r="A10" s="5">
        <v>4</v>
      </c>
      <c r="B10" s="27" t="s">
        <v>31</v>
      </c>
      <c r="C10" s="20">
        <v>8427.01</v>
      </c>
      <c r="D10" s="7">
        <f t="shared" si="0"/>
        <v>17.867576123162515</v>
      </c>
      <c r="E10" s="140">
        <v>7244.23</v>
      </c>
      <c r="F10" s="141">
        <f t="shared" si="1"/>
        <v>14.956780735683425</v>
      </c>
      <c r="G10" s="140">
        <v>9364.93</v>
      </c>
      <c r="H10" s="141">
        <f t="shared" si="12"/>
        <v>18.9807706027519</v>
      </c>
      <c r="I10" s="140">
        <v>9769.48</v>
      </c>
      <c r="J10" s="141">
        <f t="shared" si="13"/>
        <v>19.92131375924392</v>
      </c>
      <c r="K10" s="148">
        <f t="shared" si="6"/>
        <v>34805.649999999994</v>
      </c>
      <c r="L10" s="149">
        <f t="shared" si="2"/>
        <v>17.943137735046587</v>
      </c>
      <c r="M10" s="140">
        <v>9970.029999999999</v>
      </c>
      <c r="N10" s="141">
        <f t="shared" si="7"/>
        <v>18.99583045634058</v>
      </c>
      <c r="O10" s="20">
        <v>9790.479999999998</v>
      </c>
      <c r="P10" s="7">
        <f t="shared" si="3"/>
        <v>18.494451653169904</v>
      </c>
      <c r="Q10" s="140">
        <v>10085.380000000003</v>
      </c>
      <c r="R10" s="141">
        <f t="shared" si="4"/>
        <v>19.080009292758994</v>
      </c>
      <c r="S10" s="140">
        <v>10610.05</v>
      </c>
      <c r="T10" s="141">
        <f t="shared" si="5"/>
        <v>19.54551818406228</v>
      </c>
      <c r="U10" s="138">
        <f t="shared" si="8"/>
        <v>40455.94</v>
      </c>
      <c r="V10" s="141">
        <f t="shared" si="9"/>
        <v>19.032275835179007</v>
      </c>
      <c r="W10" s="29">
        <f t="shared" si="10"/>
        <v>5.20228290852696</v>
      </c>
      <c r="X10" s="7">
        <f t="shared" si="11"/>
        <v>16.23382985233722</v>
      </c>
      <c r="AD10" s="23">
        <v>19077.8</v>
      </c>
    </row>
    <row r="11" spans="1:30" ht="24.75" customHeight="1">
      <c r="A11" s="5">
        <v>5</v>
      </c>
      <c r="B11" s="27" t="s">
        <v>32</v>
      </c>
      <c r="C11" s="20">
        <v>4047.4299999999994</v>
      </c>
      <c r="D11" s="7">
        <f t="shared" si="0"/>
        <v>8.581663440315324</v>
      </c>
      <c r="E11" s="140">
        <v>4163.139999999999</v>
      </c>
      <c r="F11" s="141">
        <f t="shared" si="1"/>
        <v>8.595416234983302</v>
      </c>
      <c r="G11" s="140">
        <v>4291.48</v>
      </c>
      <c r="H11" s="141">
        <f t="shared" si="12"/>
        <v>8.697939805881914</v>
      </c>
      <c r="I11" s="140">
        <v>4571.89</v>
      </c>
      <c r="J11" s="141">
        <f t="shared" si="13"/>
        <v>9.322712689186087</v>
      </c>
      <c r="K11" s="148">
        <f t="shared" si="6"/>
        <v>17073.94</v>
      </c>
      <c r="L11" s="149">
        <f t="shared" si="2"/>
        <v>8.802020852933975</v>
      </c>
      <c r="M11" s="140">
        <v>4605.72</v>
      </c>
      <c r="N11" s="141">
        <f t="shared" si="7"/>
        <v>8.77524704031753</v>
      </c>
      <c r="O11" s="20">
        <v>4612.21</v>
      </c>
      <c r="P11" s="7">
        <f t="shared" si="3"/>
        <v>8.712575364973604</v>
      </c>
      <c r="Q11" s="140">
        <v>4651.26</v>
      </c>
      <c r="R11" s="141">
        <f t="shared" si="4"/>
        <v>8.799478455252869</v>
      </c>
      <c r="S11" s="140">
        <v>4647.799999999999</v>
      </c>
      <c r="T11" s="141">
        <f t="shared" si="5"/>
        <v>8.562038766630192</v>
      </c>
      <c r="U11" s="138">
        <f t="shared" si="8"/>
        <v>18516.989999999998</v>
      </c>
      <c r="V11" s="141">
        <f t="shared" si="9"/>
        <v>8.71121672904526</v>
      </c>
      <c r="W11" s="29">
        <f t="shared" si="10"/>
        <v>-0.07438844528151395</v>
      </c>
      <c r="X11" s="7">
        <f t="shared" si="11"/>
        <v>8.451769187428324</v>
      </c>
      <c r="AD11" s="23">
        <v>13869.19</v>
      </c>
    </row>
    <row r="12" spans="1:30" ht="24.75" customHeight="1">
      <c r="A12" s="5">
        <v>6</v>
      </c>
      <c r="B12" s="27" t="s">
        <v>25</v>
      </c>
      <c r="C12" s="20">
        <v>5236.21</v>
      </c>
      <c r="D12" s="7">
        <f t="shared" si="0"/>
        <v>11.102203601498609</v>
      </c>
      <c r="E12" s="140">
        <v>5360.13</v>
      </c>
      <c r="F12" s="141">
        <f t="shared" si="1"/>
        <v>11.066778543027873</v>
      </c>
      <c r="G12" s="140">
        <v>5799.59</v>
      </c>
      <c r="H12" s="141">
        <f t="shared" si="12"/>
        <v>11.754565958316174</v>
      </c>
      <c r="I12" s="140">
        <v>6248.959999999998</v>
      </c>
      <c r="J12" s="141">
        <f t="shared" si="13"/>
        <v>12.742489142611976</v>
      </c>
      <c r="K12" s="148">
        <f t="shared" si="6"/>
        <v>22644.89</v>
      </c>
      <c r="L12" s="149">
        <f t="shared" si="2"/>
        <v>11.673977652047274</v>
      </c>
      <c r="M12" s="140">
        <v>6396.130000000001</v>
      </c>
      <c r="N12" s="141">
        <f t="shared" si="7"/>
        <v>12.18650305532819</v>
      </c>
      <c r="O12" s="20">
        <v>6190.9299999999985</v>
      </c>
      <c r="P12" s="7">
        <f t="shared" si="3"/>
        <v>11.694815328069629</v>
      </c>
      <c r="Q12" s="140">
        <v>6490.739999999999</v>
      </c>
      <c r="R12" s="141">
        <f t="shared" si="4"/>
        <v>12.2794956181009</v>
      </c>
      <c r="S12" s="140">
        <v>7075.4299999999985</v>
      </c>
      <c r="T12" s="141">
        <f t="shared" si="5"/>
        <v>13.03414646727016</v>
      </c>
      <c r="U12" s="138">
        <f t="shared" si="8"/>
        <v>26153.229999999996</v>
      </c>
      <c r="V12" s="141">
        <f t="shared" si="9"/>
        <v>12.303644096290398</v>
      </c>
      <c r="W12" s="29">
        <f t="shared" si="10"/>
        <v>9.00806379549943</v>
      </c>
      <c r="X12" s="7">
        <f t="shared" si="11"/>
        <v>15.492855120956634</v>
      </c>
      <c r="AD12" s="23">
        <v>12340.93</v>
      </c>
    </row>
    <row r="13" spans="1:30" ht="24.75" customHeight="1">
      <c r="A13" s="5">
        <v>7</v>
      </c>
      <c r="B13" s="27" t="s">
        <v>33</v>
      </c>
      <c r="C13" s="20">
        <v>1869.0800000000002</v>
      </c>
      <c r="D13" s="7">
        <f t="shared" si="0"/>
        <v>3.9629630414916557</v>
      </c>
      <c r="E13" s="140">
        <v>1935.7400000000002</v>
      </c>
      <c r="F13" s="141">
        <f t="shared" si="1"/>
        <v>3.996620585112819</v>
      </c>
      <c r="G13" s="140">
        <v>2073.7900000000004</v>
      </c>
      <c r="H13" s="141">
        <f t="shared" si="12"/>
        <v>4.203142177067087</v>
      </c>
      <c r="I13" s="140">
        <v>2202.63</v>
      </c>
      <c r="J13" s="141">
        <f t="shared" si="13"/>
        <v>4.491465597506053</v>
      </c>
      <c r="K13" s="148">
        <f t="shared" si="6"/>
        <v>8081.240000000001</v>
      </c>
      <c r="L13" s="149">
        <f t="shared" si="2"/>
        <v>4.166070807181246</v>
      </c>
      <c r="M13" s="140">
        <v>2365.86</v>
      </c>
      <c r="N13" s="141">
        <f t="shared" si="7"/>
        <v>4.507656992349866</v>
      </c>
      <c r="O13" s="20">
        <v>2472.5499999999997</v>
      </c>
      <c r="P13" s="7">
        <f t="shared" si="3"/>
        <v>4.670706281514823</v>
      </c>
      <c r="Q13" s="140">
        <v>2510.6400000000003</v>
      </c>
      <c r="R13" s="141">
        <f t="shared" si="4"/>
        <v>4.749750086835839</v>
      </c>
      <c r="S13" s="140">
        <v>2468.3999999999996</v>
      </c>
      <c r="T13" s="141">
        <f t="shared" si="5"/>
        <v>4.547212980668265</v>
      </c>
      <c r="U13" s="138">
        <f t="shared" si="8"/>
        <v>9817.45</v>
      </c>
      <c r="V13" s="141">
        <f t="shared" si="9"/>
        <v>4.618565688946497</v>
      </c>
      <c r="W13" s="29">
        <f t="shared" si="10"/>
        <v>-1.6824395373291545</v>
      </c>
      <c r="X13" s="7">
        <f t="shared" si="11"/>
        <v>21.48445040612579</v>
      </c>
      <c r="AD13" s="23">
        <v>7349.05</v>
      </c>
    </row>
    <row r="14" spans="1:30" ht="24.75" customHeight="1">
      <c r="A14" s="5">
        <v>8</v>
      </c>
      <c r="B14" s="27" t="s">
        <v>26</v>
      </c>
      <c r="C14" s="20">
        <v>3000.82</v>
      </c>
      <c r="D14" s="7">
        <f t="shared" si="0"/>
        <v>6.362562733627769</v>
      </c>
      <c r="E14" s="140">
        <v>3190.8599999999997</v>
      </c>
      <c r="F14" s="141">
        <f t="shared" si="1"/>
        <v>6.588000847331298</v>
      </c>
      <c r="G14" s="140">
        <v>3434.91</v>
      </c>
      <c r="H14" s="141">
        <f t="shared" si="12"/>
        <v>6.961850088692444</v>
      </c>
      <c r="I14" s="140">
        <v>3173.23</v>
      </c>
      <c r="J14" s="141">
        <f t="shared" si="13"/>
        <v>6.470652528102375</v>
      </c>
      <c r="K14" s="148">
        <f t="shared" si="6"/>
        <v>12799.82</v>
      </c>
      <c r="L14" s="149">
        <f t="shared" si="2"/>
        <v>6.598610663607893</v>
      </c>
      <c r="M14" s="140">
        <v>3402.6800000000003</v>
      </c>
      <c r="N14" s="141">
        <f t="shared" si="7"/>
        <v>6.483103097701911</v>
      </c>
      <c r="O14" s="20">
        <v>3523.79</v>
      </c>
      <c r="P14" s="7">
        <f t="shared" si="3"/>
        <v>6.656523867157032</v>
      </c>
      <c r="Q14" s="140">
        <v>3534.2599999999993</v>
      </c>
      <c r="R14" s="141">
        <f t="shared" si="4"/>
        <v>6.686283872598392</v>
      </c>
      <c r="S14" s="140">
        <v>3367.2100000000005</v>
      </c>
      <c r="T14" s="141">
        <f t="shared" si="5"/>
        <v>6.202973999609461</v>
      </c>
      <c r="U14" s="138">
        <f t="shared" si="8"/>
        <v>13827.94</v>
      </c>
      <c r="V14" s="141">
        <f t="shared" si="9"/>
        <v>6.505278787547766</v>
      </c>
      <c r="W14" s="29">
        <f t="shared" si="10"/>
        <v>-4.726590573415619</v>
      </c>
      <c r="X14" s="7">
        <f t="shared" si="11"/>
        <v>8.032300454225144</v>
      </c>
      <c r="AD14" s="23">
        <v>10460.73</v>
      </c>
    </row>
    <row r="15" spans="1:26" ht="24.75" customHeight="1" thickBot="1">
      <c r="A15" s="6"/>
      <c r="B15" s="28" t="s">
        <v>0</v>
      </c>
      <c r="C15" s="19">
        <f>SUM(C7:C14)</f>
        <v>47163.700000000004</v>
      </c>
      <c r="D15" s="8">
        <f t="shared" si="0"/>
        <v>100</v>
      </c>
      <c r="E15" s="19">
        <f>SUM(E7:E14)</f>
        <v>48434.42</v>
      </c>
      <c r="F15" s="8">
        <f t="shared" si="1"/>
        <v>100</v>
      </c>
      <c r="G15" s="19">
        <f>SUM(G7:G14)</f>
        <v>49339.03999999999</v>
      </c>
      <c r="H15" s="8">
        <f t="shared" si="12"/>
        <v>100</v>
      </c>
      <c r="I15" s="19">
        <f>SUM(I7:I14)</f>
        <v>49040.340000000004</v>
      </c>
      <c r="J15" s="8">
        <f t="shared" si="13"/>
        <v>100</v>
      </c>
      <c r="K15" s="153">
        <f>SUM(K7:K14)</f>
        <v>193977.5</v>
      </c>
      <c r="L15" s="8">
        <f t="shared" si="2"/>
        <v>100</v>
      </c>
      <c r="M15" s="142">
        <f>SUM(M7:M14)</f>
        <v>52485.36000000001</v>
      </c>
      <c r="N15" s="143">
        <f t="shared" si="7"/>
        <v>100</v>
      </c>
      <c r="O15" s="19">
        <f>SUM(O7:O14)</f>
        <v>52937.39</v>
      </c>
      <c r="P15" s="8">
        <f t="shared" si="3"/>
        <v>100</v>
      </c>
      <c r="Q15" s="19">
        <f>SUM(Q7:Q14)</f>
        <v>52858.36</v>
      </c>
      <c r="R15" s="8">
        <f t="shared" si="4"/>
        <v>100</v>
      </c>
      <c r="S15" s="142">
        <f>SUM(S7:S14)</f>
        <v>54283.799999999996</v>
      </c>
      <c r="T15" s="143">
        <f t="shared" si="5"/>
        <v>100</v>
      </c>
      <c r="U15" s="19">
        <f>SUM(U7:U14)</f>
        <v>212564.90999999997</v>
      </c>
      <c r="V15" s="8">
        <f t="shared" si="9"/>
        <v>100</v>
      </c>
      <c r="W15" s="137">
        <f t="shared" si="10"/>
        <v>2.696716281019682</v>
      </c>
      <c r="X15" s="8">
        <f t="shared" si="11"/>
        <v>9.582250518745719</v>
      </c>
      <c r="Z15" s="136">
        <f>X15-X7</f>
        <v>13.348418225106913</v>
      </c>
    </row>
    <row r="16" ht="6.75" customHeight="1"/>
    <row r="17" spans="1:26" ht="15">
      <c r="A17" s="3" t="s">
        <v>46</v>
      </c>
      <c r="B17" s="25" t="s">
        <v>71</v>
      </c>
      <c r="C17" t="s">
        <v>65</v>
      </c>
      <c r="K17" s="155"/>
      <c r="Q17" s="132"/>
      <c r="R17" s="132"/>
      <c r="Z17" s="136"/>
    </row>
    <row r="18" ht="12.75">
      <c r="C18" t="s">
        <v>66</v>
      </c>
    </row>
    <row r="19" spans="1:24" ht="12.75">
      <c r="A19" s="10"/>
      <c r="S19" s="24"/>
      <c r="X19" s="136"/>
    </row>
    <row r="20" spans="1:2" ht="15">
      <c r="A20" s="11"/>
      <c r="B20" s="12"/>
    </row>
    <row r="21" spans="1:2" ht="17.25" customHeight="1">
      <c r="A21" s="14"/>
      <c r="B21" s="13"/>
    </row>
    <row r="22" spans="1:24" ht="12.75">
      <c r="A22" s="15"/>
      <c r="B22" s="10"/>
      <c r="X22" s="136"/>
    </row>
  </sheetData>
  <sheetProtection/>
  <mergeCells count="14">
    <mergeCell ref="A3:X3"/>
    <mergeCell ref="A5:A6"/>
    <mergeCell ref="B5:B6"/>
    <mergeCell ref="M5:N5"/>
    <mergeCell ref="S5:T5"/>
    <mergeCell ref="E5:F5"/>
    <mergeCell ref="W5:W6"/>
    <mergeCell ref="Q5:R5"/>
    <mergeCell ref="C5:D5"/>
    <mergeCell ref="K5:L5"/>
    <mergeCell ref="O5:P5"/>
    <mergeCell ref="U5:V5"/>
    <mergeCell ref="G5:H5"/>
    <mergeCell ref="I5:J5"/>
  </mergeCells>
  <printOptions horizontalCentered="1"/>
  <pageMargins left="0.1968503937007874" right="0" top="0.7480314960629921" bottom="0.7480314960629921" header="0.31496062992125984" footer="0.31496062992125984"/>
  <pageSetup horizontalDpi="600" verticalDpi="600" orientation="landscape" paperSize="9" scale="95" r:id="rId1"/>
  <headerFooter alignWithMargins="0">
    <oddFooter>&amp;C&amp;12Page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46"/>
  <sheetViews>
    <sheetView zoomScaleSheetLayoutView="78" workbookViewId="0" topLeftCell="A1">
      <selection activeCell="Z6" sqref="Z6"/>
    </sheetView>
  </sheetViews>
  <sheetFormatPr defaultColWidth="9.140625" defaultRowHeight="12.75"/>
  <cols>
    <col min="1" max="1" width="5.7109375" style="3" customWidth="1"/>
    <col min="2" max="2" width="17.140625" style="3" customWidth="1"/>
    <col min="3" max="3" width="11.57421875" style="3" customWidth="1"/>
    <col min="4" max="7" width="12.8515625" style="3" hidden="1" customWidth="1"/>
    <col min="8" max="8" width="10.00390625" style="3" customWidth="1"/>
    <col min="9" max="10" width="12.8515625" style="3" hidden="1" customWidth="1"/>
    <col min="11" max="12" width="12.140625" style="3" hidden="1" customWidth="1"/>
    <col min="13" max="13" width="10.00390625" style="3" customWidth="1"/>
    <col min="14" max="14" width="9.00390625" style="3" customWidth="1"/>
    <col min="15" max="15" width="6.8515625" style="3" customWidth="1"/>
    <col min="16" max="19" width="9.57421875" style="3" hidden="1" customWidth="1"/>
    <col min="20" max="20" width="10.140625" style="3" customWidth="1"/>
    <col min="21" max="24" width="10.8515625" style="3" hidden="1" customWidth="1"/>
    <col min="25" max="25" width="10.00390625" style="3" customWidth="1"/>
    <col min="26" max="26" width="8.8515625" style="3" customWidth="1"/>
    <col min="27" max="27" width="8.28125" style="3" hidden="1" customWidth="1"/>
    <col min="28" max="28" width="17.421875" style="3" customWidth="1"/>
    <col min="29" max="29" width="16.140625" style="3" customWidth="1"/>
    <col min="30" max="30" width="4.00390625" style="3" hidden="1" customWidth="1"/>
    <col min="31" max="31" width="11.8515625" style="3" customWidth="1"/>
    <col min="32" max="16384" width="9.140625" style="3" customWidth="1"/>
  </cols>
  <sheetData>
    <row r="1" spans="30:31" ht="15">
      <c r="AD1" s="272" t="s">
        <v>45</v>
      </c>
      <c r="AE1" s="272"/>
    </row>
    <row r="2" spans="1:42" ht="33" customHeight="1">
      <c r="A2" s="260" t="s">
        <v>88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5:29" ht="15" thickBot="1"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31" s="16" customFormat="1" ht="32.25" customHeight="1">
      <c r="A4" s="273" t="s">
        <v>53</v>
      </c>
      <c r="B4" s="276" t="s">
        <v>43</v>
      </c>
      <c r="C4" s="279" t="s">
        <v>84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  <c r="O4" s="282" t="s">
        <v>85</v>
      </c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1"/>
      <c r="AA4" s="282" t="s">
        <v>69</v>
      </c>
      <c r="AB4" s="280"/>
      <c r="AC4" s="280"/>
      <c r="AD4" s="283"/>
      <c r="AE4" s="286" t="s">
        <v>52</v>
      </c>
    </row>
    <row r="5" spans="1:31" s="16" customFormat="1" ht="28.5" customHeight="1">
      <c r="A5" s="274"/>
      <c r="B5" s="277"/>
      <c r="C5" s="269" t="s">
        <v>48</v>
      </c>
      <c r="D5" s="290" t="s">
        <v>44</v>
      </c>
      <c r="E5" s="291"/>
      <c r="F5" s="291"/>
      <c r="G5" s="291"/>
      <c r="H5" s="292"/>
      <c r="I5" s="293" t="s">
        <v>24</v>
      </c>
      <c r="J5" s="289"/>
      <c r="K5" s="289"/>
      <c r="L5" s="269"/>
      <c r="M5" s="284" t="s">
        <v>24</v>
      </c>
      <c r="N5" s="285"/>
      <c r="O5" s="267" t="s">
        <v>40</v>
      </c>
      <c r="P5" s="289"/>
      <c r="Q5" s="289"/>
      <c r="R5" s="289"/>
      <c r="S5" s="269"/>
      <c r="T5" s="290" t="s">
        <v>44</v>
      </c>
      <c r="U5" s="291"/>
      <c r="V5" s="291"/>
      <c r="W5" s="291"/>
      <c r="X5" s="292"/>
      <c r="Y5" s="284" t="s">
        <v>24</v>
      </c>
      <c r="Z5" s="285"/>
      <c r="AA5" s="267" t="s">
        <v>40</v>
      </c>
      <c r="AB5" s="294" t="s">
        <v>41</v>
      </c>
      <c r="AC5" s="295"/>
      <c r="AD5" s="296"/>
      <c r="AE5" s="287"/>
    </row>
    <row r="6" spans="1:31" s="16" customFormat="1" ht="31.5" customHeight="1" thickBot="1">
      <c r="A6" s="275"/>
      <c r="B6" s="278"/>
      <c r="C6" s="270"/>
      <c r="D6" s="65">
        <v>40695</v>
      </c>
      <c r="E6" s="65">
        <v>40787</v>
      </c>
      <c r="F6" s="65">
        <v>40878</v>
      </c>
      <c r="G6" s="65">
        <v>40969</v>
      </c>
      <c r="H6" s="66" t="s">
        <v>41</v>
      </c>
      <c r="I6" s="65">
        <v>40695</v>
      </c>
      <c r="J6" s="65">
        <v>40787</v>
      </c>
      <c r="K6" s="65">
        <v>40878</v>
      </c>
      <c r="L6" s="65">
        <v>40979</v>
      </c>
      <c r="M6" s="66" t="s">
        <v>42</v>
      </c>
      <c r="N6" s="67" t="s">
        <v>38</v>
      </c>
      <c r="O6" s="268"/>
      <c r="P6" s="65">
        <v>41061</v>
      </c>
      <c r="Q6" s="65">
        <v>41153</v>
      </c>
      <c r="R6" s="65">
        <v>41244</v>
      </c>
      <c r="S6" s="65">
        <v>41344</v>
      </c>
      <c r="T6" s="66" t="s">
        <v>41</v>
      </c>
      <c r="U6" s="65">
        <v>41061</v>
      </c>
      <c r="V6" s="65">
        <v>41153</v>
      </c>
      <c r="W6" s="65">
        <v>41244</v>
      </c>
      <c r="X6" s="65">
        <v>41334</v>
      </c>
      <c r="Y6" s="66" t="s">
        <v>42</v>
      </c>
      <c r="Z6" s="67" t="s">
        <v>38</v>
      </c>
      <c r="AA6" s="268"/>
      <c r="AB6" s="150" t="s">
        <v>68</v>
      </c>
      <c r="AC6" s="66" t="s">
        <v>24</v>
      </c>
      <c r="AD6" s="68" t="s">
        <v>38</v>
      </c>
      <c r="AE6" s="288"/>
    </row>
    <row r="7" spans="1:31" ht="14.25">
      <c r="A7" s="37">
        <v>1</v>
      </c>
      <c r="B7" s="38" t="s">
        <v>2</v>
      </c>
      <c r="C7" s="39">
        <f aca="true" t="shared" si="0" ref="C7:C12">H7/$H$32*100</f>
        <v>2.056324352318426</v>
      </c>
      <c r="D7" s="40">
        <v>614.48</v>
      </c>
      <c r="E7" s="40">
        <v>619.6899999999999</v>
      </c>
      <c r="F7" s="40">
        <v>641.47</v>
      </c>
      <c r="G7" s="40">
        <v>694.9099999999999</v>
      </c>
      <c r="H7" s="41">
        <f aca="true" t="shared" si="1" ref="H7:H12">D7+E7+F7+G7</f>
        <v>2570.55</v>
      </c>
      <c r="I7" s="41">
        <v>104.86000000000001</v>
      </c>
      <c r="J7" s="41">
        <v>101.04</v>
      </c>
      <c r="K7" s="41">
        <v>93.35</v>
      </c>
      <c r="L7" s="41">
        <v>109.07</v>
      </c>
      <c r="M7" s="41">
        <f aca="true" t="shared" si="2" ref="M7:M12">I7+J7+K7+L7</f>
        <v>408.32</v>
      </c>
      <c r="N7" s="42">
        <f aca="true" t="shared" si="3" ref="N7:N12">M7/H7*100</f>
        <v>15.884538328373305</v>
      </c>
      <c r="O7" s="43">
        <f aca="true" t="shared" si="4" ref="O7:O12">T7/$T$32*100</f>
        <v>2.042405364779451</v>
      </c>
      <c r="P7" s="40">
        <v>683.97</v>
      </c>
      <c r="Q7" s="40">
        <v>657.01</v>
      </c>
      <c r="R7" s="40">
        <v>678.5999999999999</v>
      </c>
      <c r="S7" s="40">
        <v>736.4899999999999</v>
      </c>
      <c r="T7" s="41">
        <f aca="true" t="shared" si="5" ref="T7:T12">SUM(P7:S7)</f>
        <v>2756.0699999999997</v>
      </c>
      <c r="U7" s="41">
        <v>98.84</v>
      </c>
      <c r="V7" s="41">
        <v>91.06</v>
      </c>
      <c r="W7" s="41">
        <v>85.68</v>
      </c>
      <c r="X7" s="41">
        <v>113.63</v>
      </c>
      <c r="Y7" s="41">
        <f aca="true" t="shared" si="6" ref="Y7:Y12">SUM(U7:X7)</f>
        <v>389.21000000000004</v>
      </c>
      <c r="Z7" s="42">
        <f aca="true" t="shared" si="7" ref="Z7:Z12">Y7/T7*100</f>
        <v>14.121919980261751</v>
      </c>
      <c r="AA7" s="44">
        <f aca="true" t="shared" si="8" ref="AA7:AA12">(O7-C7)/C7*100</f>
        <v>-0.6768867724239026</v>
      </c>
      <c r="AB7" s="40">
        <f aca="true" t="shared" si="9" ref="AB7:AB38">(T7-H7)/H7*100</f>
        <v>7.217132520277743</v>
      </c>
      <c r="AC7" s="40">
        <f aca="true" t="shared" si="10" ref="AC7:AC38">(Y7-M7)/M7*100</f>
        <v>-4.680152821316605</v>
      </c>
      <c r="AD7" s="45">
        <f aca="true" t="shared" si="11" ref="AD7:AD38">(Z7-N7)/N7*100</f>
        <v>-11.096440523947281</v>
      </c>
      <c r="AE7" s="42">
        <f aca="true" t="shared" si="12" ref="AE7:AE12">AB7-AC7</f>
        <v>11.897285341594348</v>
      </c>
    </row>
    <row r="8" spans="1:31" ht="14.25" customHeight="1">
      <c r="A8" s="37">
        <v>2</v>
      </c>
      <c r="B8" s="38" t="s">
        <v>3</v>
      </c>
      <c r="C8" s="39">
        <f t="shared" si="0"/>
        <v>5.524201318917823</v>
      </c>
      <c r="D8" s="40">
        <v>1691.4899999999998</v>
      </c>
      <c r="E8" s="40">
        <v>1660.15</v>
      </c>
      <c r="F8" s="40">
        <v>1684.9800000000002</v>
      </c>
      <c r="G8" s="40">
        <v>1869.02</v>
      </c>
      <c r="H8" s="41">
        <f t="shared" si="1"/>
        <v>6905.639999999999</v>
      </c>
      <c r="I8" s="41">
        <v>147.88</v>
      </c>
      <c r="J8" s="41">
        <v>150.36</v>
      </c>
      <c r="K8" s="41">
        <v>135.45000000000002</v>
      </c>
      <c r="L8" s="41">
        <v>176.16</v>
      </c>
      <c r="M8" s="41">
        <f t="shared" si="2"/>
        <v>609.85</v>
      </c>
      <c r="N8" s="42">
        <f t="shared" si="3"/>
        <v>8.831187261426892</v>
      </c>
      <c r="O8" s="43">
        <f t="shared" si="4"/>
        <v>5.6487080854373675</v>
      </c>
      <c r="P8" s="40">
        <v>1949.0099999999998</v>
      </c>
      <c r="Q8" s="40">
        <v>1823.66</v>
      </c>
      <c r="R8" s="40">
        <v>1863.09</v>
      </c>
      <c r="S8" s="40">
        <v>1986.7400000000002</v>
      </c>
      <c r="T8" s="41">
        <f t="shared" si="5"/>
        <v>7622.5</v>
      </c>
      <c r="U8" s="41">
        <v>151.51</v>
      </c>
      <c r="V8" s="41">
        <v>120.19</v>
      </c>
      <c r="W8" s="41">
        <v>145.35999999999999</v>
      </c>
      <c r="X8" s="41">
        <v>144.66</v>
      </c>
      <c r="Y8" s="41">
        <f t="shared" si="6"/>
        <v>561.7199999999999</v>
      </c>
      <c r="Z8" s="42">
        <f t="shared" si="7"/>
        <v>7.369235815021318</v>
      </c>
      <c r="AA8" s="44">
        <f t="shared" si="8"/>
        <v>2.253841946222456</v>
      </c>
      <c r="AB8" s="40">
        <f t="shared" si="9"/>
        <v>10.380790194681458</v>
      </c>
      <c r="AC8" s="40">
        <f t="shared" si="10"/>
        <v>-7.89210461588917</v>
      </c>
      <c r="AD8" s="45">
        <f t="shared" si="11"/>
        <v>-16.5544156536135</v>
      </c>
      <c r="AE8" s="42">
        <f t="shared" si="12"/>
        <v>18.272894810570627</v>
      </c>
    </row>
    <row r="9" spans="1:31" ht="14.25" customHeight="1">
      <c r="A9" s="37">
        <v>3</v>
      </c>
      <c r="B9" s="38" t="s">
        <v>56</v>
      </c>
      <c r="C9" s="39">
        <f t="shared" si="0"/>
        <v>1.255713378679583</v>
      </c>
      <c r="D9" s="40">
        <v>365.82</v>
      </c>
      <c r="E9" s="40">
        <v>375.25</v>
      </c>
      <c r="F9" s="40">
        <v>404.62</v>
      </c>
      <c r="G9" s="40">
        <v>424.04</v>
      </c>
      <c r="H9" s="41">
        <f t="shared" si="1"/>
        <v>1569.73</v>
      </c>
      <c r="I9" s="41">
        <v>69.38</v>
      </c>
      <c r="J9" s="41">
        <v>65</v>
      </c>
      <c r="K9" s="41">
        <v>75.22</v>
      </c>
      <c r="L9" s="41">
        <v>80.04</v>
      </c>
      <c r="M9" s="41">
        <f t="shared" si="2"/>
        <v>289.64</v>
      </c>
      <c r="N9" s="42">
        <f t="shared" si="3"/>
        <v>18.45158084511349</v>
      </c>
      <c r="O9" s="43">
        <f t="shared" si="4"/>
        <v>1.270957466580546</v>
      </c>
      <c r="P9" s="40">
        <v>408.37</v>
      </c>
      <c r="Q9" s="40">
        <v>422.3499999999999</v>
      </c>
      <c r="R9" s="40">
        <v>430.50000000000006</v>
      </c>
      <c r="S9" s="40">
        <v>453.8399999999999</v>
      </c>
      <c r="T9" s="41">
        <f t="shared" si="5"/>
        <v>1715.06</v>
      </c>
      <c r="U9" s="41">
        <v>66.1</v>
      </c>
      <c r="V9" s="41">
        <v>61.72</v>
      </c>
      <c r="W9" s="41">
        <v>57.29</v>
      </c>
      <c r="X9" s="41">
        <v>62.91</v>
      </c>
      <c r="Y9" s="41">
        <f t="shared" si="6"/>
        <v>248.01999999999998</v>
      </c>
      <c r="Z9" s="42">
        <f t="shared" si="7"/>
        <v>14.461301645423482</v>
      </c>
      <c r="AA9" s="44">
        <f t="shared" si="8"/>
        <v>1.2139782978972926</v>
      </c>
      <c r="AB9" s="40">
        <f t="shared" si="9"/>
        <v>9.258280086384278</v>
      </c>
      <c r="AC9" s="40">
        <f t="shared" si="10"/>
        <v>-14.369562215163652</v>
      </c>
      <c r="AD9" s="45">
        <f t="shared" si="11"/>
        <v>-21.62567659207774</v>
      </c>
      <c r="AE9" s="42">
        <f t="shared" si="12"/>
        <v>23.62784230154793</v>
      </c>
    </row>
    <row r="10" spans="1:31" ht="14.25" customHeight="1">
      <c r="A10" s="37">
        <v>4</v>
      </c>
      <c r="B10" s="38" t="s">
        <v>12</v>
      </c>
      <c r="C10" s="39">
        <f t="shared" si="0"/>
        <v>2.405344723412756</v>
      </c>
      <c r="D10" s="40">
        <v>712.77</v>
      </c>
      <c r="E10" s="40">
        <v>702.4</v>
      </c>
      <c r="F10" s="40">
        <v>777.72</v>
      </c>
      <c r="G10" s="40">
        <v>813.96</v>
      </c>
      <c r="H10" s="41">
        <f t="shared" si="1"/>
        <v>3006.8500000000004</v>
      </c>
      <c r="I10" s="41">
        <v>137.57</v>
      </c>
      <c r="J10" s="41">
        <v>137.63</v>
      </c>
      <c r="K10" s="41">
        <v>181.24</v>
      </c>
      <c r="L10" s="41">
        <v>169.92000000000002</v>
      </c>
      <c r="M10" s="41">
        <f t="shared" si="2"/>
        <v>626.36</v>
      </c>
      <c r="N10" s="42">
        <f t="shared" si="3"/>
        <v>20.831102316377603</v>
      </c>
      <c r="O10" s="43">
        <f t="shared" si="4"/>
        <v>2.401203002526412</v>
      </c>
      <c r="P10" s="40">
        <v>801.6000000000001</v>
      </c>
      <c r="Q10" s="40">
        <v>826.6899999999998</v>
      </c>
      <c r="R10" s="40">
        <v>781.53</v>
      </c>
      <c r="S10" s="40">
        <v>830.4200000000001</v>
      </c>
      <c r="T10" s="41">
        <f t="shared" si="5"/>
        <v>3240.24</v>
      </c>
      <c r="U10" s="41">
        <v>155.64</v>
      </c>
      <c r="V10" s="41">
        <v>148.31</v>
      </c>
      <c r="W10" s="41">
        <v>154.05</v>
      </c>
      <c r="X10" s="41">
        <v>143.17000000000002</v>
      </c>
      <c r="Y10" s="41">
        <f t="shared" si="6"/>
        <v>601.1700000000001</v>
      </c>
      <c r="Z10" s="42">
        <f t="shared" si="7"/>
        <v>18.553255314421158</v>
      </c>
      <c r="AA10" s="44">
        <f t="shared" si="8"/>
        <v>-0.17218824586886308</v>
      </c>
      <c r="AB10" s="40">
        <f t="shared" si="9"/>
        <v>7.761943562199623</v>
      </c>
      <c r="AC10" s="40">
        <f t="shared" si="10"/>
        <v>-4.021648892010974</v>
      </c>
      <c r="AD10" s="45">
        <f t="shared" si="11"/>
        <v>-10.934836608073214</v>
      </c>
      <c r="AE10" s="42">
        <f t="shared" si="12"/>
        <v>11.783592454210599</v>
      </c>
    </row>
    <row r="11" spans="1:31" ht="14.25" customHeight="1">
      <c r="A11" s="37">
        <v>5</v>
      </c>
      <c r="B11" s="38" t="s">
        <v>16</v>
      </c>
      <c r="C11" s="39">
        <f t="shared" si="0"/>
        <v>3.729174271238985</v>
      </c>
      <c r="D11" s="40">
        <v>1114.68</v>
      </c>
      <c r="E11" s="40">
        <v>1121.1899999999998</v>
      </c>
      <c r="F11" s="40">
        <v>1186.17</v>
      </c>
      <c r="G11" s="40">
        <v>1239.69</v>
      </c>
      <c r="H11" s="41">
        <f t="shared" si="1"/>
        <v>4661.73</v>
      </c>
      <c r="I11" s="41">
        <v>120.8</v>
      </c>
      <c r="J11" s="41">
        <v>110.63999999999999</v>
      </c>
      <c r="K11" s="41">
        <v>122.58000000000001</v>
      </c>
      <c r="L11" s="41">
        <v>104.31</v>
      </c>
      <c r="M11" s="41">
        <f t="shared" si="2"/>
        <v>458.33</v>
      </c>
      <c r="N11" s="42">
        <f t="shared" si="3"/>
        <v>9.831757738007136</v>
      </c>
      <c r="O11" s="43">
        <f t="shared" si="4"/>
        <v>3.717646556648335</v>
      </c>
      <c r="P11" s="40">
        <v>1289.74</v>
      </c>
      <c r="Q11" s="40">
        <v>1225.4</v>
      </c>
      <c r="R11" s="40">
        <v>1226.39</v>
      </c>
      <c r="S11" s="40">
        <v>1275.15</v>
      </c>
      <c r="T11" s="41">
        <f t="shared" si="5"/>
        <v>5016.68</v>
      </c>
      <c r="U11" s="41">
        <v>113.07</v>
      </c>
      <c r="V11" s="41">
        <v>117.71</v>
      </c>
      <c r="W11" s="41">
        <v>93.99</v>
      </c>
      <c r="X11" s="41">
        <v>97.25</v>
      </c>
      <c r="Y11" s="41">
        <f t="shared" si="6"/>
        <v>422.02</v>
      </c>
      <c r="Z11" s="42">
        <f t="shared" si="7"/>
        <v>8.412336445617418</v>
      </c>
      <c r="AA11" s="44">
        <f t="shared" si="8"/>
        <v>-0.3091224424547971</v>
      </c>
      <c r="AB11" s="40">
        <f t="shared" si="9"/>
        <v>7.614126086238388</v>
      </c>
      <c r="AC11" s="40">
        <f t="shared" si="10"/>
        <v>-7.922239434468616</v>
      </c>
      <c r="AD11" s="45">
        <f t="shared" si="11"/>
        <v>-14.437106061946453</v>
      </c>
      <c r="AE11" s="42">
        <f t="shared" si="12"/>
        <v>15.536365520707005</v>
      </c>
    </row>
    <row r="12" spans="1:31" ht="14.25" customHeight="1">
      <c r="A12" s="37">
        <v>6</v>
      </c>
      <c r="B12" s="38" t="s">
        <v>17</v>
      </c>
      <c r="C12" s="39">
        <f t="shared" si="0"/>
        <v>3.04168493563922</v>
      </c>
      <c r="D12" s="40">
        <v>911.36</v>
      </c>
      <c r="E12" s="40">
        <v>948.4699999999999</v>
      </c>
      <c r="F12" s="40">
        <v>981.5700000000002</v>
      </c>
      <c r="G12" s="40">
        <v>960.9200000000001</v>
      </c>
      <c r="H12" s="41">
        <f t="shared" si="1"/>
        <v>3802.32</v>
      </c>
      <c r="I12" s="41">
        <v>128.9</v>
      </c>
      <c r="J12" s="41">
        <v>129.37</v>
      </c>
      <c r="K12" s="41">
        <v>132.06</v>
      </c>
      <c r="L12" s="41">
        <v>95.99000000000001</v>
      </c>
      <c r="M12" s="41">
        <f t="shared" si="2"/>
        <v>486.32</v>
      </c>
      <c r="N12" s="42">
        <f t="shared" si="3"/>
        <v>12.790086052725705</v>
      </c>
      <c r="O12" s="43">
        <f t="shared" si="4"/>
        <v>2.9544910878985675</v>
      </c>
      <c r="P12" s="40">
        <v>963.6300000000001</v>
      </c>
      <c r="Q12" s="40">
        <v>969.8300000000002</v>
      </c>
      <c r="R12" s="40">
        <v>1018.78</v>
      </c>
      <c r="S12" s="40">
        <v>1034.6200000000001</v>
      </c>
      <c r="T12" s="41">
        <f t="shared" si="5"/>
        <v>3986.8600000000006</v>
      </c>
      <c r="U12" s="41">
        <v>112.56</v>
      </c>
      <c r="V12" s="41">
        <v>104.54</v>
      </c>
      <c r="W12" s="41">
        <v>100.13000000000001</v>
      </c>
      <c r="X12" s="41">
        <v>102.44</v>
      </c>
      <c r="Y12" s="41">
        <f t="shared" si="6"/>
        <v>419.67</v>
      </c>
      <c r="Z12" s="42">
        <f t="shared" si="7"/>
        <v>10.526328990734562</v>
      </c>
      <c r="AA12" s="44">
        <f t="shared" si="8"/>
        <v>-2.8666298313480105</v>
      </c>
      <c r="AB12" s="40">
        <f t="shared" si="9"/>
        <v>4.853352689936681</v>
      </c>
      <c r="AC12" s="40">
        <f t="shared" si="10"/>
        <v>-13.704967922355646</v>
      </c>
      <c r="AD12" s="45">
        <f t="shared" si="11"/>
        <v>-17.699310643095416</v>
      </c>
      <c r="AE12" s="42">
        <f t="shared" si="12"/>
        <v>18.558320612292327</v>
      </c>
    </row>
    <row r="13" spans="1:31" ht="14.25" customHeight="1" thickBot="1">
      <c r="A13" s="265" t="s">
        <v>47</v>
      </c>
      <c r="B13" s="266"/>
      <c r="C13" s="79">
        <f aca="true" t="shared" si="13" ref="C13:M13">SUM(C7:C12)</f>
        <v>18.012442980206796</v>
      </c>
      <c r="D13" s="80">
        <f t="shared" si="13"/>
        <v>5410.599999999999</v>
      </c>
      <c r="E13" s="80">
        <f t="shared" si="13"/>
        <v>5427.150000000001</v>
      </c>
      <c r="F13" s="80">
        <f t="shared" si="13"/>
        <v>5676.530000000001</v>
      </c>
      <c r="G13" s="80">
        <f t="shared" si="13"/>
        <v>6002.54</v>
      </c>
      <c r="H13" s="81">
        <f t="shared" si="13"/>
        <v>22516.82</v>
      </c>
      <c r="I13" s="81">
        <f t="shared" si="13"/>
        <v>709.39</v>
      </c>
      <c r="J13" s="81">
        <f t="shared" si="13"/>
        <v>694.0400000000001</v>
      </c>
      <c r="K13" s="81">
        <f t="shared" si="13"/>
        <v>739.9000000000001</v>
      </c>
      <c r="L13" s="81">
        <f t="shared" si="13"/>
        <v>735.49</v>
      </c>
      <c r="M13" s="81">
        <f t="shared" si="13"/>
        <v>2878.82</v>
      </c>
      <c r="N13" s="82">
        <f aca="true" t="shared" si="14" ref="N13:N19">M13/H13*100</f>
        <v>12.785197909829185</v>
      </c>
      <c r="O13" s="80">
        <f aca="true" t="shared" si="15" ref="O13:Y13">SUM(O7:O12)</f>
        <v>18.035411563870678</v>
      </c>
      <c r="P13" s="80">
        <f t="shared" si="15"/>
        <v>6096.32</v>
      </c>
      <c r="Q13" s="80">
        <f t="shared" si="15"/>
        <v>5924.9400000000005</v>
      </c>
      <c r="R13" s="80">
        <f t="shared" si="15"/>
        <v>5998.889999999999</v>
      </c>
      <c r="S13" s="80">
        <f t="shared" si="15"/>
        <v>6317.259999999999</v>
      </c>
      <c r="T13" s="81">
        <f t="shared" si="15"/>
        <v>24337.41</v>
      </c>
      <c r="U13" s="81">
        <f t="shared" si="15"/>
        <v>697.72</v>
      </c>
      <c r="V13" s="81">
        <f t="shared" si="15"/>
        <v>643.53</v>
      </c>
      <c r="W13" s="81">
        <f t="shared" si="15"/>
        <v>636.5</v>
      </c>
      <c r="X13" s="81">
        <f t="shared" si="15"/>
        <v>664.06</v>
      </c>
      <c r="Y13" s="81">
        <f t="shared" si="15"/>
        <v>2641.81</v>
      </c>
      <c r="Z13" s="82">
        <f aca="true" t="shared" si="16" ref="Z13:Z19">Y13/T13*100</f>
        <v>10.854934851325593</v>
      </c>
      <c r="AA13" s="83">
        <f aca="true" t="shared" si="17" ref="AA13:AA19">(O13-C13)/C13*100</f>
        <v>0.12751509436627523</v>
      </c>
      <c r="AB13" s="84">
        <f t="shared" si="9"/>
        <v>8.085466775503825</v>
      </c>
      <c r="AC13" s="84">
        <f t="shared" si="10"/>
        <v>-8.232887085680945</v>
      </c>
      <c r="AD13" s="85">
        <f t="shared" si="11"/>
        <v>-15.09763925531115</v>
      </c>
      <c r="AE13" s="82">
        <f>AB13-AC13</f>
        <v>16.318353861184768</v>
      </c>
    </row>
    <row r="14" spans="1:31" ht="14.25" customHeight="1">
      <c r="A14" s="46">
        <v>7</v>
      </c>
      <c r="B14" s="47" t="s">
        <v>5</v>
      </c>
      <c r="C14" s="48">
        <f>H14/$H$32*100</f>
        <v>2.4581497536578545</v>
      </c>
      <c r="D14" s="49">
        <v>718.1100000000001</v>
      </c>
      <c r="E14" s="49">
        <v>774.0999999999999</v>
      </c>
      <c r="F14" s="49">
        <v>778.5400000000001</v>
      </c>
      <c r="G14" s="49">
        <v>802.11</v>
      </c>
      <c r="H14" s="50">
        <f aca="true" t="shared" si="18" ref="H14:H20">D14+E14+F14+G14</f>
        <v>3072.86</v>
      </c>
      <c r="I14" s="50">
        <v>100.85</v>
      </c>
      <c r="J14" s="50">
        <v>145.79000000000002</v>
      </c>
      <c r="K14" s="50">
        <v>95.09</v>
      </c>
      <c r="L14" s="50">
        <v>129.25</v>
      </c>
      <c r="M14" s="50">
        <f aca="true" t="shared" si="19" ref="M14:M20">I14+J14+K14+L14</f>
        <v>470.98</v>
      </c>
      <c r="N14" s="51">
        <f>M14/H14*100</f>
        <v>15.327089421581197</v>
      </c>
      <c r="O14" s="48">
        <f aca="true" t="shared" si="20" ref="O14:O20">T14/$T$32*100</f>
        <v>2.4831787438725694</v>
      </c>
      <c r="P14" s="49">
        <v>828.1200000000001</v>
      </c>
      <c r="Q14" s="49">
        <v>815.22</v>
      </c>
      <c r="R14" s="49">
        <v>851.64</v>
      </c>
      <c r="S14" s="49">
        <v>855.88</v>
      </c>
      <c r="T14" s="50">
        <f aca="true" t="shared" si="21" ref="T14:T19">SUM(P14:S14)</f>
        <v>3350.86</v>
      </c>
      <c r="U14" s="50">
        <v>112.05000000000001</v>
      </c>
      <c r="V14" s="50">
        <v>111.28999999999999</v>
      </c>
      <c r="W14" s="50">
        <v>133.09</v>
      </c>
      <c r="X14" s="50">
        <v>126.88999999999999</v>
      </c>
      <c r="Y14" s="50">
        <f aca="true" t="shared" si="22" ref="Y14:Y20">SUM(U14:X14)</f>
        <v>483.32</v>
      </c>
      <c r="Z14" s="51">
        <f t="shared" si="16"/>
        <v>14.423759870600383</v>
      </c>
      <c r="AA14" s="52">
        <f t="shared" si="17"/>
        <v>1.018204451436309</v>
      </c>
      <c r="AB14" s="49">
        <f t="shared" si="9"/>
        <v>9.0469464928438</v>
      </c>
      <c r="AC14" s="49">
        <f t="shared" si="10"/>
        <v>2.620068792730047</v>
      </c>
      <c r="AD14" s="53">
        <f t="shared" si="11"/>
        <v>-5.893679655244181</v>
      </c>
      <c r="AE14" s="51">
        <f aca="true" t="shared" si="23" ref="AE14:AE19">AB14-AC14</f>
        <v>6.426877700113753</v>
      </c>
    </row>
    <row r="15" spans="1:31" ht="14.25" customHeight="1">
      <c r="A15" s="37">
        <v>8</v>
      </c>
      <c r="B15" s="54" t="s">
        <v>6</v>
      </c>
      <c r="C15" s="43">
        <f aca="true" t="shared" si="24" ref="C15:C20">H15/$H$32*100</f>
        <v>0.881470426103236</v>
      </c>
      <c r="D15" s="40">
        <v>271.26000000000005</v>
      </c>
      <c r="E15" s="40">
        <v>284.61</v>
      </c>
      <c r="F15" s="40">
        <v>269.26</v>
      </c>
      <c r="G15" s="40">
        <v>276.77</v>
      </c>
      <c r="H15" s="41">
        <f t="shared" si="18"/>
        <v>1101.9</v>
      </c>
      <c r="I15" s="41">
        <v>64.96</v>
      </c>
      <c r="J15" s="41">
        <v>70.64</v>
      </c>
      <c r="K15" s="41">
        <v>57.24</v>
      </c>
      <c r="L15" s="41">
        <v>72.34</v>
      </c>
      <c r="M15" s="41">
        <f t="shared" si="19"/>
        <v>265.18</v>
      </c>
      <c r="N15" s="42">
        <f t="shared" si="14"/>
        <v>24.065704691895814</v>
      </c>
      <c r="O15" s="43">
        <f t="shared" si="20"/>
        <v>0.8566768804102729</v>
      </c>
      <c r="P15" s="40">
        <v>285.58000000000004</v>
      </c>
      <c r="Q15" s="40">
        <v>294.84</v>
      </c>
      <c r="R15" s="40">
        <v>284</v>
      </c>
      <c r="S15" s="40">
        <v>291.6</v>
      </c>
      <c r="T15" s="41">
        <f t="shared" si="21"/>
        <v>1156.02</v>
      </c>
      <c r="U15" s="41">
        <v>57.25</v>
      </c>
      <c r="V15" s="41">
        <v>60.4</v>
      </c>
      <c r="W15" s="41">
        <v>53.85</v>
      </c>
      <c r="X15" s="41">
        <v>67.75999999999999</v>
      </c>
      <c r="Y15" s="41">
        <f t="shared" si="22"/>
        <v>239.26</v>
      </c>
      <c r="Z15" s="42">
        <f t="shared" si="16"/>
        <v>20.6968737565094</v>
      </c>
      <c r="AA15" s="44">
        <f t="shared" si="17"/>
        <v>-2.8127484438212265</v>
      </c>
      <c r="AB15" s="40">
        <f t="shared" si="9"/>
        <v>4.911516471549132</v>
      </c>
      <c r="AC15" s="40">
        <f t="shared" si="10"/>
        <v>-9.774492797345205</v>
      </c>
      <c r="AD15" s="45">
        <f t="shared" si="11"/>
        <v>-13.998472010341235</v>
      </c>
      <c r="AE15" s="42">
        <f t="shared" si="23"/>
        <v>14.686009268894338</v>
      </c>
    </row>
    <row r="16" spans="1:31" ht="14.25" customHeight="1">
      <c r="A16" s="37">
        <v>9</v>
      </c>
      <c r="B16" s="38" t="s">
        <v>7</v>
      </c>
      <c r="C16" s="43">
        <f t="shared" si="24"/>
        <v>1.2341465915956886</v>
      </c>
      <c r="D16" s="40">
        <v>360.51</v>
      </c>
      <c r="E16" s="40">
        <v>407</v>
      </c>
      <c r="F16" s="40">
        <v>381.45000000000005</v>
      </c>
      <c r="G16" s="40">
        <v>393.81</v>
      </c>
      <c r="H16" s="41">
        <f t="shared" si="18"/>
        <v>1542.77</v>
      </c>
      <c r="I16" s="41">
        <v>65.6</v>
      </c>
      <c r="J16" s="41">
        <v>87.84</v>
      </c>
      <c r="K16" s="41">
        <v>60.620000000000005</v>
      </c>
      <c r="L16" s="41">
        <v>84.61</v>
      </c>
      <c r="M16" s="41">
        <f t="shared" si="19"/>
        <v>298.67</v>
      </c>
      <c r="N16" s="42">
        <f t="shared" si="14"/>
        <v>19.359334184615985</v>
      </c>
      <c r="O16" s="43">
        <f t="shared" si="20"/>
        <v>1.2431752342259317</v>
      </c>
      <c r="P16" s="40">
        <v>387.29999999999995</v>
      </c>
      <c r="Q16" s="40">
        <v>439.33</v>
      </c>
      <c r="R16" s="40">
        <v>410.63</v>
      </c>
      <c r="S16" s="40">
        <v>440.30999999999995</v>
      </c>
      <c r="T16" s="41">
        <f t="shared" si="21"/>
        <v>1677.5699999999997</v>
      </c>
      <c r="U16" s="41">
        <v>43.480000000000004</v>
      </c>
      <c r="V16" s="41">
        <v>82.56</v>
      </c>
      <c r="W16" s="41">
        <v>52.510000000000005</v>
      </c>
      <c r="X16" s="41">
        <v>104.47999999999999</v>
      </c>
      <c r="Y16" s="41">
        <f t="shared" si="22"/>
        <v>283.03</v>
      </c>
      <c r="Z16" s="42">
        <f t="shared" si="16"/>
        <v>16.871427123756387</v>
      </c>
      <c r="AA16" s="44">
        <f t="shared" si="17"/>
        <v>0.7315697091193585</v>
      </c>
      <c r="AB16" s="40">
        <f t="shared" si="9"/>
        <v>8.737530545706731</v>
      </c>
      <c r="AC16" s="40">
        <f t="shared" si="10"/>
        <v>-5.236548699233282</v>
      </c>
      <c r="AD16" s="45">
        <f t="shared" si="11"/>
        <v>-12.851201581284903</v>
      </c>
      <c r="AE16" s="42">
        <f t="shared" si="23"/>
        <v>13.974079244940013</v>
      </c>
    </row>
    <row r="17" spans="1:31" ht="14.25" customHeight="1">
      <c r="A17" s="37">
        <v>10</v>
      </c>
      <c r="B17" s="38" t="s">
        <v>13</v>
      </c>
      <c r="C17" s="43">
        <f t="shared" si="24"/>
        <v>4.5011228568505315</v>
      </c>
      <c r="D17" s="40">
        <v>1363.5700000000002</v>
      </c>
      <c r="E17" s="40">
        <v>1396.4399999999998</v>
      </c>
      <c r="F17" s="40">
        <v>1426</v>
      </c>
      <c r="G17" s="40">
        <v>1440.7100000000003</v>
      </c>
      <c r="H17" s="41">
        <f t="shared" si="18"/>
        <v>5626.72</v>
      </c>
      <c r="I17" s="41">
        <v>203.44</v>
      </c>
      <c r="J17" s="41">
        <v>208.09</v>
      </c>
      <c r="K17" s="41">
        <v>171.77</v>
      </c>
      <c r="L17" s="41">
        <v>153.69</v>
      </c>
      <c r="M17" s="41">
        <f t="shared" si="19"/>
        <v>736.99</v>
      </c>
      <c r="N17" s="42">
        <f t="shared" si="14"/>
        <v>13.098039355077203</v>
      </c>
      <c r="O17" s="43">
        <f t="shared" si="20"/>
        <v>4.5217824854997355</v>
      </c>
      <c r="P17" s="40">
        <v>1501.0000000000002</v>
      </c>
      <c r="Q17" s="40">
        <v>1548.26</v>
      </c>
      <c r="R17" s="40">
        <v>1515.65</v>
      </c>
      <c r="S17" s="40">
        <v>1536.89</v>
      </c>
      <c r="T17" s="41">
        <f t="shared" si="21"/>
        <v>6101.8</v>
      </c>
      <c r="U17" s="41">
        <v>180.45999999999998</v>
      </c>
      <c r="V17" s="41">
        <v>187.51999999999998</v>
      </c>
      <c r="W17" s="41">
        <v>159.45</v>
      </c>
      <c r="X17" s="41">
        <v>171.55</v>
      </c>
      <c r="Y17" s="41">
        <f t="shared" si="22"/>
        <v>698.98</v>
      </c>
      <c r="Z17" s="42">
        <f t="shared" si="16"/>
        <v>11.455308269690912</v>
      </c>
      <c r="AA17" s="44">
        <f t="shared" si="17"/>
        <v>0.45898833038429215</v>
      </c>
      <c r="AB17" s="40">
        <f t="shared" si="9"/>
        <v>8.443284897773479</v>
      </c>
      <c r="AC17" s="40">
        <f t="shared" si="10"/>
        <v>-5.157464823131927</v>
      </c>
      <c r="AD17" s="45">
        <f t="shared" si="11"/>
        <v>-12.541809051363998</v>
      </c>
      <c r="AE17" s="42">
        <f t="shared" si="23"/>
        <v>13.600749720905405</v>
      </c>
    </row>
    <row r="18" spans="1:31" ht="14.25" customHeight="1">
      <c r="A18" s="37">
        <v>11</v>
      </c>
      <c r="B18" s="38" t="s">
        <v>14</v>
      </c>
      <c r="C18" s="43">
        <f t="shared" si="24"/>
        <v>5.7774110784009505</v>
      </c>
      <c r="D18" s="40">
        <v>1719.0500000000002</v>
      </c>
      <c r="E18" s="40">
        <v>1772.6999999999996</v>
      </c>
      <c r="F18" s="40">
        <v>1827.1999999999998</v>
      </c>
      <c r="G18" s="40">
        <v>1903.22</v>
      </c>
      <c r="H18" s="41">
        <f t="shared" si="18"/>
        <v>7222.17</v>
      </c>
      <c r="I18" s="41">
        <v>220.36</v>
      </c>
      <c r="J18" s="41">
        <v>310.41</v>
      </c>
      <c r="K18" s="41">
        <v>234.48000000000002</v>
      </c>
      <c r="L18" s="41">
        <v>224.28</v>
      </c>
      <c r="M18" s="41">
        <f t="shared" si="19"/>
        <v>989.53</v>
      </c>
      <c r="N18" s="42">
        <f t="shared" si="14"/>
        <v>13.701283686205116</v>
      </c>
      <c r="O18" s="43">
        <f t="shared" si="20"/>
        <v>5.885624054596349</v>
      </c>
      <c r="P18" s="40">
        <v>1931.99</v>
      </c>
      <c r="Q18" s="40">
        <v>2089.4700000000003</v>
      </c>
      <c r="R18" s="40">
        <v>1971.1600000000003</v>
      </c>
      <c r="S18" s="40">
        <v>1949.5799999999997</v>
      </c>
      <c r="T18" s="41">
        <f t="shared" si="21"/>
        <v>7942.200000000001</v>
      </c>
      <c r="U18" s="41">
        <v>198.91000000000003</v>
      </c>
      <c r="V18" s="41">
        <v>289.75</v>
      </c>
      <c r="W18" s="41">
        <v>239.01999999999998</v>
      </c>
      <c r="X18" s="41">
        <v>169.07999999999998</v>
      </c>
      <c r="Y18" s="41">
        <f t="shared" si="22"/>
        <v>896.76</v>
      </c>
      <c r="Z18" s="42">
        <f t="shared" si="16"/>
        <v>11.29107803883055</v>
      </c>
      <c r="AA18" s="44">
        <f t="shared" si="17"/>
        <v>1.8730357720252278</v>
      </c>
      <c r="AB18" s="40">
        <f t="shared" si="9"/>
        <v>9.969718242578072</v>
      </c>
      <c r="AC18" s="40">
        <f t="shared" si="10"/>
        <v>-9.375157903246995</v>
      </c>
      <c r="AD18" s="45">
        <f t="shared" si="11"/>
        <v>-17.591093671034905</v>
      </c>
      <c r="AE18" s="42">
        <f t="shared" si="23"/>
        <v>19.34487614582507</v>
      </c>
    </row>
    <row r="19" spans="1:31" ht="14.25" customHeight="1">
      <c r="A19" s="37">
        <v>12</v>
      </c>
      <c r="B19" s="38" t="s">
        <v>57</v>
      </c>
      <c r="C19" s="43">
        <f t="shared" si="24"/>
        <v>6.91323519965237</v>
      </c>
      <c r="D19" s="40">
        <v>2096.02</v>
      </c>
      <c r="E19" s="40">
        <v>2185.71</v>
      </c>
      <c r="F19" s="40">
        <v>2179.39</v>
      </c>
      <c r="G19" s="40">
        <v>2180.91</v>
      </c>
      <c r="H19" s="41">
        <f t="shared" si="18"/>
        <v>8642.029999999999</v>
      </c>
      <c r="I19" s="41">
        <v>251.93</v>
      </c>
      <c r="J19" s="41">
        <v>401.56</v>
      </c>
      <c r="K19" s="41">
        <v>265.05</v>
      </c>
      <c r="L19" s="41">
        <v>152.76</v>
      </c>
      <c r="M19" s="41">
        <f t="shared" si="19"/>
        <v>1071.3</v>
      </c>
      <c r="N19" s="42">
        <f t="shared" si="14"/>
        <v>12.396392977113017</v>
      </c>
      <c r="O19" s="43">
        <f t="shared" si="20"/>
        <v>7.0757099549763325</v>
      </c>
      <c r="P19" s="40">
        <v>2470.98</v>
      </c>
      <c r="Q19" s="40">
        <v>2262.08</v>
      </c>
      <c r="R19" s="40">
        <v>2343.9300000000003</v>
      </c>
      <c r="S19" s="40">
        <v>2471.14</v>
      </c>
      <c r="T19" s="41">
        <f t="shared" si="21"/>
        <v>9548.13</v>
      </c>
      <c r="U19" s="41">
        <v>264.41</v>
      </c>
      <c r="V19" s="41">
        <v>262.85</v>
      </c>
      <c r="W19" s="41">
        <v>226.41</v>
      </c>
      <c r="X19" s="41">
        <v>237.22</v>
      </c>
      <c r="Y19" s="41">
        <f t="shared" si="22"/>
        <v>990.89</v>
      </c>
      <c r="Z19" s="42">
        <f t="shared" si="16"/>
        <v>10.377843619640705</v>
      </c>
      <c r="AA19" s="44">
        <f t="shared" si="17"/>
        <v>2.350198577536202</v>
      </c>
      <c r="AB19" s="40">
        <f t="shared" si="9"/>
        <v>10.484805074733604</v>
      </c>
      <c r="AC19" s="40">
        <f t="shared" si="10"/>
        <v>-7.505834033417341</v>
      </c>
      <c r="AD19" s="45">
        <f t="shared" si="11"/>
        <v>-16.283360500099356</v>
      </c>
      <c r="AE19" s="42">
        <f t="shared" si="23"/>
        <v>17.990639108150944</v>
      </c>
    </row>
    <row r="20" spans="1:31" ht="14.25" customHeight="1">
      <c r="A20" s="37">
        <v>13</v>
      </c>
      <c r="B20" s="38" t="s">
        <v>58</v>
      </c>
      <c r="C20" s="43">
        <f t="shared" si="24"/>
        <v>5.026957283922352</v>
      </c>
      <c r="D20" s="40">
        <v>1533.41</v>
      </c>
      <c r="E20" s="40">
        <v>1582.25</v>
      </c>
      <c r="F20" s="40">
        <v>1618.5699999999997</v>
      </c>
      <c r="G20" s="40">
        <v>1549.82</v>
      </c>
      <c r="H20" s="41">
        <f t="shared" si="18"/>
        <v>6284.049999999999</v>
      </c>
      <c r="I20" s="41">
        <v>194.46</v>
      </c>
      <c r="J20" s="41">
        <v>252.57999999999998</v>
      </c>
      <c r="K20" s="41">
        <v>188.06</v>
      </c>
      <c r="L20" s="41">
        <v>81.53</v>
      </c>
      <c r="M20" s="41">
        <f t="shared" si="19"/>
        <v>716.6299999999999</v>
      </c>
      <c r="N20" s="42">
        <f aca="true" t="shared" si="25" ref="N20:N31">M20/H20*100</f>
        <v>11.403951273462178</v>
      </c>
      <c r="O20" s="43">
        <f t="shared" si="20"/>
        <v>4.954441288858445</v>
      </c>
      <c r="P20" s="40">
        <v>1697</v>
      </c>
      <c r="Q20" s="40">
        <v>1624.5700000000002</v>
      </c>
      <c r="R20" s="40">
        <v>1660.0500000000002</v>
      </c>
      <c r="S20" s="40">
        <v>1704.02</v>
      </c>
      <c r="T20" s="41">
        <f>SUM(P20:S20)</f>
        <v>6685.640000000001</v>
      </c>
      <c r="U20" s="41">
        <v>157.95</v>
      </c>
      <c r="V20" s="41">
        <v>218.12</v>
      </c>
      <c r="W20" s="41">
        <v>158.86</v>
      </c>
      <c r="X20" s="41">
        <v>149.17</v>
      </c>
      <c r="Y20" s="41">
        <f t="shared" si="22"/>
        <v>684.1</v>
      </c>
      <c r="Z20" s="42">
        <f aca="true" t="shared" si="26" ref="Z20:Z31">Y20/T20*100</f>
        <v>10.23237865036107</v>
      </c>
      <c r="AA20" s="44">
        <f aca="true" t="shared" si="27" ref="AA20:AA31">(O20-C20)/C20*100</f>
        <v>-1.442542495752527</v>
      </c>
      <c r="AB20" s="40">
        <f t="shared" si="9"/>
        <v>6.390623881095822</v>
      </c>
      <c r="AC20" s="40">
        <f t="shared" si="10"/>
        <v>-4.539302010800534</v>
      </c>
      <c r="AD20" s="45">
        <f t="shared" si="11"/>
        <v>-10.2733920463817</v>
      </c>
      <c r="AE20" s="42">
        <f aca="true" t="shared" si="28" ref="AE20:AE32">AB20-AC20</f>
        <v>10.929925891896357</v>
      </c>
    </row>
    <row r="21" spans="1:31" ht="14.25" customHeight="1" thickBot="1">
      <c r="A21" s="265" t="s">
        <v>49</v>
      </c>
      <c r="B21" s="266"/>
      <c r="C21" s="79">
        <f aca="true" t="shared" si="29" ref="C21:M21">SUM(C14:C20)</f>
        <v>26.79249319018298</v>
      </c>
      <c r="D21" s="80">
        <f t="shared" si="29"/>
        <v>8061.93</v>
      </c>
      <c r="E21" s="80">
        <f t="shared" si="29"/>
        <v>8402.81</v>
      </c>
      <c r="F21" s="80">
        <f t="shared" si="29"/>
        <v>8480.41</v>
      </c>
      <c r="G21" s="80">
        <f t="shared" si="29"/>
        <v>8547.35</v>
      </c>
      <c r="H21" s="81">
        <f t="shared" si="29"/>
        <v>33492.5</v>
      </c>
      <c r="I21" s="81">
        <f t="shared" si="29"/>
        <v>1101.6000000000001</v>
      </c>
      <c r="J21" s="81">
        <f t="shared" si="29"/>
        <v>1476.9099999999999</v>
      </c>
      <c r="K21" s="81">
        <f t="shared" si="29"/>
        <v>1072.31</v>
      </c>
      <c r="L21" s="81">
        <f t="shared" si="29"/>
        <v>898.4599999999999</v>
      </c>
      <c r="M21" s="81">
        <f t="shared" si="29"/>
        <v>4549.280000000001</v>
      </c>
      <c r="N21" s="82">
        <f t="shared" si="25"/>
        <v>13.582981264462196</v>
      </c>
      <c r="O21" s="80">
        <f>SUM(O14:O20)</f>
        <v>27.020588642439634</v>
      </c>
      <c r="P21" s="80">
        <f aca="true" t="shared" si="30" ref="P21:Y21">SUM(P14:P20)</f>
        <v>9101.970000000001</v>
      </c>
      <c r="Q21" s="80">
        <f t="shared" si="30"/>
        <v>9073.77</v>
      </c>
      <c r="R21" s="80">
        <f t="shared" si="30"/>
        <v>9037.060000000001</v>
      </c>
      <c r="S21" s="80">
        <f t="shared" si="30"/>
        <v>9249.42</v>
      </c>
      <c r="T21" s="81">
        <f t="shared" si="30"/>
        <v>36462.22</v>
      </c>
      <c r="U21" s="81">
        <f t="shared" si="30"/>
        <v>1014.5100000000002</v>
      </c>
      <c r="V21" s="81">
        <f t="shared" si="30"/>
        <v>1212.49</v>
      </c>
      <c r="W21" s="81">
        <f t="shared" si="30"/>
        <v>1023.1899999999999</v>
      </c>
      <c r="X21" s="81">
        <f t="shared" si="30"/>
        <v>1026.15</v>
      </c>
      <c r="Y21" s="81">
        <f t="shared" si="30"/>
        <v>4276.34</v>
      </c>
      <c r="Z21" s="82">
        <f t="shared" si="26"/>
        <v>11.728139427604791</v>
      </c>
      <c r="AA21" s="83">
        <f t="shared" si="27"/>
        <v>0.8513408985029787</v>
      </c>
      <c r="AB21" s="84">
        <f t="shared" si="9"/>
        <v>8.86682093005897</v>
      </c>
      <c r="AC21" s="84">
        <f t="shared" si="10"/>
        <v>-5.999630710793806</v>
      </c>
      <c r="AD21" s="85">
        <f t="shared" si="11"/>
        <v>-13.65563126933199</v>
      </c>
      <c r="AE21" s="82">
        <f t="shared" si="28"/>
        <v>14.866451640852777</v>
      </c>
    </row>
    <row r="22" spans="1:31" ht="14.25" customHeight="1">
      <c r="A22" s="46">
        <v>14</v>
      </c>
      <c r="B22" s="47" t="s">
        <v>1</v>
      </c>
      <c r="C22" s="48">
        <f>H22/$H$32*100</f>
        <v>9.244088112484555</v>
      </c>
      <c r="D22" s="49">
        <v>2860.4900000000007</v>
      </c>
      <c r="E22" s="49">
        <v>2842.9700000000003</v>
      </c>
      <c r="F22" s="49">
        <v>2948.12</v>
      </c>
      <c r="G22" s="49">
        <v>2904.18</v>
      </c>
      <c r="H22" s="50">
        <f>D22+E22+F22+G22</f>
        <v>11555.760000000002</v>
      </c>
      <c r="I22" s="50">
        <v>439.08000000000004</v>
      </c>
      <c r="J22" s="50">
        <v>436.9</v>
      </c>
      <c r="K22" s="50">
        <v>427.04999999999995</v>
      </c>
      <c r="L22" s="50">
        <v>376.13</v>
      </c>
      <c r="M22" s="50">
        <f>I22+J22+K22+L22</f>
        <v>1679.1599999999999</v>
      </c>
      <c r="N22" s="51">
        <f t="shared" si="25"/>
        <v>14.5309352219153</v>
      </c>
      <c r="O22" s="48">
        <f>T22/$T$32*100</f>
        <v>9.1075107920152</v>
      </c>
      <c r="P22" s="49">
        <v>3129.5499999999997</v>
      </c>
      <c r="Q22" s="49">
        <v>3058.6100000000006</v>
      </c>
      <c r="R22" s="49">
        <v>3016.11</v>
      </c>
      <c r="S22" s="49">
        <v>3085.6200000000003</v>
      </c>
      <c r="T22" s="50">
        <f>SUM(P22:S22)</f>
        <v>12289.890000000001</v>
      </c>
      <c r="U22" s="50">
        <v>506.69000000000005</v>
      </c>
      <c r="V22" s="50">
        <v>399.51</v>
      </c>
      <c r="W22" s="50">
        <v>402.61</v>
      </c>
      <c r="X22" s="50">
        <v>414.35</v>
      </c>
      <c r="Y22" s="50">
        <f>SUM(U22:X22)</f>
        <v>1723.1599999999999</v>
      </c>
      <c r="Z22" s="51">
        <f t="shared" si="26"/>
        <v>14.020955435728064</v>
      </c>
      <c r="AA22" s="52">
        <f t="shared" si="27"/>
        <v>-1.477455848618548</v>
      </c>
      <c r="AB22" s="49">
        <f t="shared" si="9"/>
        <v>6.352935678830289</v>
      </c>
      <c r="AC22" s="49">
        <f t="shared" si="10"/>
        <v>2.6203577979465926</v>
      </c>
      <c r="AD22" s="53">
        <f t="shared" si="11"/>
        <v>-3.5096143393309824</v>
      </c>
      <c r="AE22" s="51">
        <f t="shared" si="28"/>
        <v>3.7325778808836967</v>
      </c>
    </row>
    <row r="23" spans="1:31" ht="14.25" customHeight="1">
      <c r="A23" s="37">
        <v>15</v>
      </c>
      <c r="B23" s="38" t="s">
        <v>8</v>
      </c>
      <c r="C23" s="43">
        <f>H23/$H$32*100</f>
        <v>8.330771477412112</v>
      </c>
      <c r="D23" s="40">
        <v>2560.3199999999997</v>
      </c>
      <c r="E23" s="40">
        <v>2523.19</v>
      </c>
      <c r="F23" s="40">
        <v>2697.8399999999997</v>
      </c>
      <c r="G23" s="40">
        <v>2632.7000000000003</v>
      </c>
      <c r="H23" s="41">
        <f>D23+E23+F23+G23</f>
        <v>10414.050000000001</v>
      </c>
      <c r="I23" s="41">
        <v>358.89</v>
      </c>
      <c r="J23" s="41">
        <v>266.06</v>
      </c>
      <c r="K23" s="41">
        <v>296.73</v>
      </c>
      <c r="L23" s="41">
        <v>265.55</v>
      </c>
      <c r="M23" s="41">
        <f>I23+J23+K23+L23</f>
        <v>1187.23</v>
      </c>
      <c r="N23" s="42">
        <f t="shared" si="25"/>
        <v>11.400271748263163</v>
      </c>
      <c r="O23" s="43">
        <f>T23/$T$32*100</f>
        <v>8.381000599070596</v>
      </c>
      <c r="P23" s="40">
        <v>2788.9500000000003</v>
      </c>
      <c r="Q23" s="40">
        <v>2846.0899999999997</v>
      </c>
      <c r="R23" s="40">
        <v>2818.8300000000004</v>
      </c>
      <c r="S23" s="40">
        <v>2855.6500000000005</v>
      </c>
      <c r="T23" s="41">
        <f>SUM(P23:S23)</f>
        <v>11309.52</v>
      </c>
      <c r="U23" s="41">
        <v>319.89</v>
      </c>
      <c r="V23" s="41">
        <v>270.15</v>
      </c>
      <c r="W23" s="41">
        <v>274.71000000000004</v>
      </c>
      <c r="X23" s="41">
        <v>278.99</v>
      </c>
      <c r="Y23" s="41">
        <f>SUM(U23:X23)</f>
        <v>1143.74</v>
      </c>
      <c r="Z23" s="42">
        <f t="shared" si="26"/>
        <v>10.11307288019297</v>
      </c>
      <c r="AA23" s="44">
        <f t="shared" si="27"/>
        <v>0.6029348157571514</v>
      </c>
      <c r="AB23" s="40">
        <f t="shared" si="9"/>
        <v>8.598671986402977</v>
      </c>
      <c r="AC23" s="40">
        <f t="shared" si="10"/>
        <v>-3.663148673803729</v>
      </c>
      <c r="AD23" s="45">
        <f t="shared" si="11"/>
        <v>-11.290948992214144</v>
      </c>
      <c r="AE23" s="42">
        <f t="shared" si="28"/>
        <v>12.261820660206705</v>
      </c>
    </row>
    <row r="24" spans="1:31" ht="14.25" customHeight="1">
      <c r="A24" s="37">
        <v>16</v>
      </c>
      <c r="B24" s="38" t="s">
        <v>9</v>
      </c>
      <c r="C24" s="43">
        <f>H24/$H$32*100</f>
        <v>5.393552666598031</v>
      </c>
      <c r="D24" s="40">
        <v>1642.0700000000002</v>
      </c>
      <c r="E24" s="40">
        <v>1701.53</v>
      </c>
      <c r="F24" s="40">
        <v>1708.65</v>
      </c>
      <c r="G24" s="40">
        <v>1690.0700000000002</v>
      </c>
      <c r="H24" s="41">
        <f>D24+E24+F24+G24</f>
        <v>6742.32</v>
      </c>
      <c r="I24" s="41">
        <v>469.39</v>
      </c>
      <c r="J24" s="41">
        <v>453.22</v>
      </c>
      <c r="K24" s="41">
        <v>406.97</v>
      </c>
      <c r="L24" s="41">
        <v>363.3</v>
      </c>
      <c r="M24" s="41">
        <f>I24+J24+K24+L24</f>
        <v>1692.8799999999999</v>
      </c>
      <c r="N24" s="42">
        <f t="shared" si="25"/>
        <v>25.10827133686921</v>
      </c>
      <c r="O24" s="43">
        <f>T24/$T$32*100</f>
        <v>5.311289946314856</v>
      </c>
      <c r="P24" s="40">
        <v>1732.29</v>
      </c>
      <c r="Q24" s="40">
        <v>1807.5599999999997</v>
      </c>
      <c r="R24" s="40">
        <v>1804.83</v>
      </c>
      <c r="S24" s="40">
        <v>1822.5000000000002</v>
      </c>
      <c r="T24" s="41">
        <f>SUM(P24:S24)</f>
        <v>7167.179999999999</v>
      </c>
      <c r="U24" s="41">
        <v>409.59</v>
      </c>
      <c r="V24" s="41">
        <v>422.02</v>
      </c>
      <c r="W24" s="41">
        <v>388.55</v>
      </c>
      <c r="X24" s="41">
        <v>389.03</v>
      </c>
      <c r="Y24" s="41">
        <f>SUM(U24:X24)</f>
        <v>1609.1899999999998</v>
      </c>
      <c r="Z24" s="42">
        <f t="shared" si="26"/>
        <v>22.452205748983562</v>
      </c>
      <c r="AA24" s="44">
        <f t="shared" si="27"/>
        <v>-1.5252047280936536</v>
      </c>
      <c r="AB24" s="40">
        <f t="shared" si="9"/>
        <v>6.301391805787915</v>
      </c>
      <c r="AC24" s="40">
        <f t="shared" si="10"/>
        <v>-4.943646330513685</v>
      </c>
      <c r="AD24" s="45">
        <f t="shared" si="11"/>
        <v>-10.578448640490258</v>
      </c>
      <c r="AE24" s="42">
        <f t="shared" si="28"/>
        <v>11.2450381363016</v>
      </c>
    </row>
    <row r="25" spans="1:31" ht="14.25" customHeight="1">
      <c r="A25" s="37">
        <v>17</v>
      </c>
      <c r="B25" s="38" t="s">
        <v>15</v>
      </c>
      <c r="C25" s="43">
        <f>H25/$H$32*100</f>
        <v>8.845790512741564</v>
      </c>
      <c r="D25" s="40">
        <v>2675.68</v>
      </c>
      <c r="E25" s="40">
        <v>2722.83</v>
      </c>
      <c r="F25" s="40">
        <v>2776.4199999999996</v>
      </c>
      <c r="G25" s="40">
        <v>2882.93</v>
      </c>
      <c r="H25" s="41">
        <f>D25+E25+F25+G25</f>
        <v>11057.86</v>
      </c>
      <c r="I25" s="41">
        <v>324.25</v>
      </c>
      <c r="J25" s="41">
        <v>317.28</v>
      </c>
      <c r="K25" s="41">
        <v>293.7</v>
      </c>
      <c r="L25" s="41">
        <v>351.81</v>
      </c>
      <c r="M25" s="41">
        <f>I25+J25+K25+L25</f>
        <v>1287.04</v>
      </c>
      <c r="N25" s="42">
        <f t="shared" si="25"/>
        <v>11.639141750754666</v>
      </c>
      <c r="O25" s="43">
        <f>T25/$T$32*100</f>
        <v>8.90448336608312</v>
      </c>
      <c r="P25" s="40">
        <v>2909.99</v>
      </c>
      <c r="Q25" s="40">
        <v>3012.9700000000007</v>
      </c>
      <c r="R25" s="40">
        <v>3073.3099999999995</v>
      </c>
      <c r="S25" s="40">
        <v>3019.65</v>
      </c>
      <c r="T25" s="41">
        <f>SUM(P25:S25)</f>
        <v>12015.92</v>
      </c>
      <c r="U25" s="41">
        <v>317.04</v>
      </c>
      <c r="V25" s="41">
        <v>310.59000000000003</v>
      </c>
      <c r="W25" s="41">
        <v>295.03</v>
      </c>
      <c r="X25" s="41">
        <v>299.77</v>
      </c>
      <c r="Y25" s="41">
        <f>SUM(U25:X25)</f>
        <v>1222.43</v>
      </c>
      <c r="Z25" s="42">
        <f t="shared" si="26"/>
        <v>10.173419929560119</v>
      </c>
      <c r="AA25" s="44">
        <f t="shared" si="27"/>
        <v>0.6635116811438673</v>
      </c>
      <c r="AB25" s="40">
        <f t="shared" si="9"/>
        <v>8.664063390203886</v>
      </c>
      <c r="AC25" s="40">
        <f t="shared" si="10"/>
        <v>-5.020045997016402</v>
      </c>
      <c r="AD25" s="45">
        <f t="shared" si="11"/>
        <v>-12.593040385469244</v>
      </c>
      <c r="AE25" s="42">
        <f t="shared" si="28"/>
        <v>13.684109387220289</v>
      </c>
    </row>
    <row r="26" spans="1:31" ht="14.25" customHeight="1">
      <c r="A26" s="37">
        <v>18</v>
      </c>
      <c r="B26" s="38" t="s">
        <v>18</v>
      </c>
      <c r="C26" s="43">
        <f>H26/$H$32*100</f>
        <v>1.4413189402228017</v>
      </c>
      <c r="D26" s="40">
        <v>461.46</v>
      </c>
      <c r="E26" s="40">
        <v>449.6</v>
      </c>
      <c r="F26" s="40">
        <v>442.21000000000004</v>
      </c>
      <c r="G26" s="40">
        <v>448.48</v>
      </c>
      <c r="H26" s="41">
        <f>D26+E26+F26+G26</f>
        <v>1801.75</v>
      </c>
      <c r="I26" s="41">
        <v>155.14999999999998</v>
      </c>
      <c r="J26" s="41">
        <v>123.49</v>
      </c>
      <c r="K26" s="41">
        <v>118.41999999999999</v>
      </c>
      <c r="L26" s="41">
        <v>114.86</v>
      </c>
      <c r="M26" s="41">
        <f>I26+J26+K26+L26</f>
        <v>511.91999999999996</v>
      </c>
      <c r="N26" s="42">
        <f t="shared" si="25"/>
        <v>28.412376855834605</v>
      </c>
      <c r="O26" s="43">
        <f>T26/$T$32*100</f>
        <v>1.502752730869684</v>
      </c>
      <c r="P26" s="40">
        <v>523.57</v>
      </c>
      <c r="Q26" s="40">
        <v>560.75</v>
      </c>
      <c r="R26" s="40">
        <v>467.62</v>
      </c>
      <c r="S26" s="40">
        <v>475.90999999999997</v>
      </c>
      <c r="T26" s="41">
        <f>SUM(P26:S26)</f>
        <v>2027.85</v>
      </c>
      <c r="U26" s="41">
        <v>126.7</v>
      </c>
      <c r="V26" s="41">
        <v>145.81</v>
      </c>
      <c r="W26" s="41">
        <v>111.56</v>
      </c>
      <c r="X26" s="41">
        <v>110.97999999999999</v>
      </c>
      <c r="Y26" s="41">
        <f>SUM(U26:X26)</f>
        <v>495.04999999999995</v>
      </c>
      <c r="Z26" s="42">
        <f t="shared" si="26"/>
        <v>24.412555169267943</v>
      </c>
      <c r="AA26" s="44">
        <f t="shared" si="27"/>
        <v>4.262331461306247</v>
      </c>
      <c r="AB26" s="40">
        <f t="shared" si="9"/>
        <v>12.548910781184954</v>
      </c>
      <c r="AC26" s="40">
        <f t="shared" si="10"/>
        <v>-3.29543678699797</v>
      </c>
      <c r="AD26" s="45">
        <f t="shared" si="11"/>
        <v>-14.077744029870844</v>
      </c>
      <c r="AE26" s="42">
        <f t="shared" si="28"/>
        <v>15.844347568182924</v>
      </c>
    </row>
    <row r="27" spans="1:31" ht="14.25" customHeight="1" thickBot="1">
      <c r="A27" s="265" t="s">
        <v>50</v>
      </c>
      <c r="B27" s="266"/>
      <c r="C27" s="79">
        <f aca="true" t="shared" si="31" ref="C27:M27">SUM(C22:C26)</f>
        <v>33.25552170945906</v>
      </c>
      <c r="D27" s="80">
        <f t="shared" si="31"/>
        <v>10200.02</v>
      </c>
      <c r="E27" s="80">
        <f t="shared" si="31"/>
        <v>10240.12</v>
      </c>
      <c r="F27" s="80">
        <f t="shared" si="31"/>
        <v>10573.239999999998</v>
      </c>
      <c r="G27" s="80">
        <f t="shared" si="31"/>
        <v>10558.36</v>
      </c>
      <c r="H27" s="81">
        <f t="shared" si="31"/>
        <v>41571.740000000005</v>
      </c>
      <c r="I27" s="81">
        <f t="shared" si="31"/>
        <v>1746.7600000000002</v>
      </c>
      <c r="J27" s="81">
        <f t="shared" si="31"/>
        <v>1596.95</v>
      </c>
      <c r="K27" s="81">
        <f t="shared" si="31"/>
        <v>1542.8700000000001</v>
      </c>
      <c r="L27" s="81">
        <f t="shared" si="31"/>
        <v>1471.6499999999999</v>
      </c>
      <c r="M27" s="81">
        <f t="shared" si="31"/>
        <v>6358.23</v>
      </c>
      <c r="N27" s="82">
        <f t="shared" si="25"/>
        <v>15.294596762127346</v>
      </c>
      <c r="O27" s="80">
        <f>SUM(O22:O26)</f>
        <v>33.20703743435345</v>
      </c>
      <c r="P27" s="80">
        <f aca="true" t="shared" si="32" ref="P27:Y27">SUM(P22:P26)</f>
        <v>11084.349999999999</v>
      </c>
      <c r="Q27" s="80">
        <f t="shared" si="32"/>
        <v>11285.980000000001</v>
      </c>
      <c r="R27" s="80">
        <f t="shared" si="32"/>
        <v>11180.7</v>
      </c>
      <c r="S27" s="80">
        <f t="shared" si="32"/>
        <v>11259.33</v>
      </c>
      <c r="T27" s="81">
        <f t="shared" si="32"/>
        <v>44810.36</v>
      </c>
      <c r="U27" s="81">
        <f t="shared" si="32"/>
        <v>1679.91</v>
      </c>
      <c r="V27" s="81">
        <f t="shared" si="32"/>
        <v>1548.08</v>
      </c>
      <c r="W27" s="81">
        <f t="shared" si="32"/>
        <v>1472.46</v>
      </c>
      <c r="X27" s="81">
        <f t="shared" si="32"/>
        <v>1493.12</v>
      </c>
      <c r="Y27" s="81">
        <f t="shared" si="32"/>
        <v>6193.57</v>
      </c>
      <c r="Z27" s="82">
        <f t="shared" si="26"/>
        <v>13.821736759088745</v>
      </c>
      <c r="AA27" s="83">
        <f t="shared" si="27"/>
        <v>-0.14579315738660373</v>
      </c>
      <c r="AB27" s="84">
        <f t="shared" si="9"/>
        <v>7.7904364840153315</v>
      </c>
      <c r="AC27" s="84">
        <f t="shared" si="10"/>
        <v>-2.5897144331048083</v>
      </c>
      <c r="AD27" s="85">
        <f t="shared" si="11"/>
        <v>-9.629936806740233</v>
      </c>
      <c r="AE27" s="82">
        <f t="shared" si="28"/>
        <v>10.38015091712014</v>
      </c>
    </row>
    <row r="28" spans="1:31" ht="14.25" customHeight="1">
      <c r="A28" s="37">
        <v>20</v>
      </c>
      <c r="B28" s="38" t="s">
        <v>4</v>
      </c>
      <c r="C28" s="39">
        <f>H28/$H$32*100</f>
        <v>6.854062527523451</v>
      </c>
      <c r="D28" s="40">
        <v>2080.2799999999997</v>
      </c>
      <c r="E28" s="40">
        <v>2058.77</v>
      </c>
      <c r="F28" s="40">
        <v>2223.8199999999997</v>
      </c>
      <c r="G28" s="40">
        <v>2205.1899999999996</v>
      </c>
      <c r="H28" s="41">
        <f>D28+E28+F28+G28</f>
        <v>8568.059999999998</v>
      </c>
      <c r="I28" s="41">
        <v>256.68</v>
      </c>
      <c r="J28" s="41">
        <v>217.49</v>
      </c>
      <c r="K28" s="41">
        <v>231.93</v>
      </c>
      <c r="L28" s="41">
        <v>216.96999999999997</v>
      </c>
      <c r="M28" s="41">
        <f>I28+J28+K28+L28</f>
        <v>923.0699999999999</v>
      </c>
      <c r="N28" s="42">
        <f t="shared" si="25"/>
        <v>10.773383939888378</v>
      </c>
      <c r="O28" s="43">
        <f>T28/$T$32*100</f>
        <v>6.6979783071824155</v>
      </c>
      <c r="P28" s="40">
        <v>2275.21</v>
      </c>
      <c r="Q28" s="40">
        <v>2226.34</v>
      </c>
      <c r="R28" s="40">
        <v>2232.24</v>
      </c>
      <c r="S28" s="40">
        <v>2304.6200000000003</v>
      </c>
      <c r="T28" s="41">
        <f>SUM(P28:S28)</f>
        <v>9038.41</v>
      </c>
      <c r="U28" s="41">
        <v>228.88</v>
      </c>
      <c r="V28" s="41">
        <v>216.92000000000002</v>
      </c>
      <c r="W28" s="41">
        <v>193.97</v>
      </c>
      <c r="X28" s="41">
        <v>196.92000000000002</v>
      </c>
      <c r="Y28" s="41">
        <f>SUM(U28:X28)</f>
        <v>836.69</v>
      </c>
      <c r="Z28" s="42">
        <f t="shared" si="26"/>
        <v>9.257048529553318</v>
      </c>
      <c r="AA28" s="52">
        <f t="shared" si="27"/>
        <v>-2.2772511880984014</v>
      </c>
      <c r="AB28" s="49">
        <f t="shared" si="9"/>
        <v>5.4895740692759185</v>
      </c>
      <c r="AC28" s="49">
        <f t="shared" si="10"/>
        <v>-9.357903517609703</v>
      </c>
      <c r="AD28" s="53">
        <f t="shared" si="11"/>
        <v>-14.07482940175221</v>
      </c>
      <c r="AE28" s="51">
        <f t="shared" si="28"/>
        <v>14.84747758688562</v>
      </c>
    </row>
    <row r="29" spans="1:31" ht="14.25" customHeight="1">
      <c r="A29" s="37">
        <v>19</v>
      </c>
      <c r="B29" s="38" t="s">
        <v>10</v>
      </c>
      <c r="C29" s="39">
        <f>H29/$H$32*100</f>
        <v>5.393632662099083</v>
      </c>
      <c r="D29" s="40">
        <v>1599.0100000000002</v>
      </c>
      <c r="E29" s="40">
        <v>1608.6100000000001</v>
      </c>
      <c r="F29" s="40">
        <v>1674.87</v>
      </c>
      <c r="G29" s="40">
        <v>1859.9299999999998</v>
      </c>
      <c r="H29" s="41">
        <f>D29+E29+F29+G29</f>
        <v>6742.42</v>
      </c>
      <c r="I29" s="41">
        <v>181.86</v>
      </c>
      <c r="J29" s="41">
        <v>222</v>
      </c>
      <c r="K29" s="41">
        <v>194.35</v>
      </c>
      <c r="L29" s="41">
        <v>281.76</v>
      </c>
      <c r="M29" s="41">
        <f>I29+J29+K29+L29</f>
        <v>879.97</v>
      </c>
      <c r="N29" s="42">
        <f t="shared" si="25"/>
        <v>13.051248661459832</v>
      </c>
      <c r="O29" s="43">
        <f>T29/$T$32*100</f>
        <v>5.348268697835135</v>
      </c>
      <c r="P29" s="40">
        <v>1845.83</v>
      </c>
      <c r="Q29" s="40">
        <v>1736.95</v>
      </c>
      <c r="R29" s="40">
        <v>1758.2599999999998</v>
      </c>
      <c r="S29" s="40">
        <v>1876.0400000000002</v>
      </c>
      <c r="T29" s="41">
        <f>SUM(P29:S29)</f>
        <v>7217.079999999999</v>
      </c>
      <c r="U29" s="41">
        <v>210.57999999999998</v>
      </c>
      <c r="V29" s="41">
        <v>218.21</v>
      </c>
      <c r="W29" s="41">
        <v>165.3</v>
      </c>
      <c r="X29" s="41">
        <v>169.3</v>
      </c>
      <c r="Y29" s="41">
        <f>SUM(U29:X29)</f>
        <v>763.3899999999999</v>
      </c>
      <c r="Z29" s="42">
        <f t="shared" si="26"/>
        <v>10.577546597793013</v>
      </c>
      <c r="AA29" s="44">
        <f t="shared" si="27"/>
        <v>-0.8410651430291152</v>
      </c>
      <c r="AB29" s="40">
        <f t="shared" si="9"/>
        <v>7.0399055531989845</v>
      </c>
      <c r="AC29" s="40">
        <f t="shared" si="10"/>
        <v>-13.248178915190309</v>
      </c>
      <c r="AD29" s="45">
        <f t="shared" si="11"/>
        <v>-18.95375781913978</v>
      </c>
      <c r="AE29" s="42">
        <f t="shared" si="28"/>
        <v>20.288084468389293</v>
      </c>
    </row>
    <row r="30" spans="1:31" ht="14.25" customHeight="1">
      <c r="A30" s="55">
        <v>21</v>
      </c>
      <c r="B30" s="56" t="s">
        <v>11</v>
      </c>
      <c r="C30" s="39">
        <f>H30/$H$32*100</f>
        <v>9.691846930528628</v>
      </c>
      <c r="D30" s="40">
        <v>2864.0299999999997</v>
      </c>
      <c r="E30" s="40">
        <v>2918.07</v>
      </c>
      <c r="F30" s="40">
        <v>3062.5200000000004</v>
      </c>
      <c r="G30" s="40">
        <v>3270.87</v>
      </c>
      <c r="H30" s="58">
        <f>D30+E30+F30+G30</f>
        <v>12115.490000000002</v>
      </c>
      <c r="I30" s="41">
        <v>431.51</v>
      </c>
      <c r="J30" s="41">
        <v>484.48</v>
      </c>
      <c r="K30" s="41">
        <v>385.37</v>
      </c>
      <c r="L30" s="41">
        <v>425.19</v>
      </c>
      <c r="M30" s="41">
        <f>I30+J30+K30+L30</f>
        <v>1726.5500000000002</v>
      </c>
      <c r="N30" s="59">
        <f t="shared" si="25"/>
        <v>14.25076492985426</v>
      </c>
      <c r="O30" s="43">
        <f>T30/$T$32*100</f>
        <v>9.69071535431869</v>
      </c>
      <c r="P30" s="40">
        <v>3316.44</v>
      </c>
      <c r="Q30" s="40">
        <v>3160.4900000000002</v>
      </c>
      <c r="R30" s="40">
        <v>3203.2200000000003</v>
      </c>
      <c r="S30" s="40">
        <v>3396.7299999999996</v>
      </c>
      <c r="T30" s="58">
        <f>SUM(P30:S30)</f>
        <v>13076.880000000001</v>
      </c>
      <c r="U30" s="41">
        <v>450.67999999999995</v>
      </c>
      <c r="V30" s="41">
        <v>391.71000000000004</v>
      </c>
      <c r="W30" s="41">
        <v>371.57</v>
      </c>
      <c r="X30" s="41">
        <v>375.64</v>
      </c>
      <c r="Y30" s="41">
        <f>SUM(U30:X30)</f>
        <v>1589.6</v>
      </c>
      <c r="Z30" s="59">
        <f t="shared" si="26"/>
        <v>12.155804748533287</v>
      </c>
      <c r="AA30" s="60">
        <f t="shared" si="27"/>
        <v>-0.011675547685066614</v>
      </c>
      <c r="AB30" s="57">
        <f t="shared" si="9"/>
        <v>7.935213515920522</v>
      </c>
      <c r="AC30" s="40">
        <f t="shared" si="10"/>
        <v>-7.932003127624468</v>
      </c>
      <c r="AD30" s="61">
        <f t="shared" si="11"/>
        <v>-14.700685834289443</v>
      </c>
      <c r="AE30" s="59">
        <f t="shared" si="28"/>
        <v>15.86721664354499</v>
      </c>
    </row>
    <row r="31" spans="1:31" ht="14.25" customHeight="1" thickBot="1">
      <c r="A31" s="265" t="s">
        <v>51</v>
      </c>
      <c r="B31" s="266"/>
      <c r="C31" s="79">
        <f aca="true" t="shared" si="33" ref="C31:M31">SUM(C28:C30)</f>
        <v>21.93954212015116</v>
      </c>
      <c r="D31" s="80">
        <f t="shared" si="33"/>
        <v>6543.32</v>
      </c>
      <c r="E31" s="80">
        <f t="shared" si="33"/>
        <v>6585.450000000001</v>
      </c>
      <c r="F31" s="80">
        <f t="shared" si="33"/>
        <v>6961.21</v>
      </c>
      <c r="G31" s="80">
        <f t="shared" si="33"/>
        <v>7335.99</v>
      </c>
      <c r="H31" s="81">
        <f t="shared" si="33"/>
        <v>27425.97</v>
      </c>
      <c r="I31" s="81">
        <f t="shared" si="33"/>
        <v>870.05</v>
      </c>
      <c r="J31" s="81">
        <f t="shared" si="33"/>
        <v>923.97</v>
      </c>
      <c r="K31" s="81">
        <f t="shared" si="33"/>
        <v>811.65</v>
      </c>
      <c r="L31" s="81">
        <f t="shared" si="33"/>
        <v>923.92</v>
      </c>
      <c r="M31" s="81">
        <f t="shared" si="33"/>
        <v>3529.59</v>
      </c>
      <c r="N31" s="82">
        <f t="shared" si="25"/>
        <v>12.869517468297383</v>
      </c>
      <c r="O31" s="80">
        <f>SUM(O28:O30)</f>
        <v>21.73696235933624</v>
      </c>
      <c r="P31" s="80">
        <f aca="true" t="shared" si="34" ref="P31:Y31">SUM(P28:P30)</f>
        <v>7437.48</v>
      </c>
      <c r="Q31" s="80">
        <f t="shared" si="34"/>
        <v>7123.780000000001</v>
      </c>
      <c r="R31" s="80">
        <f t="shared" si="34"/>
        <v>7193.719999999999</v>
      </c>
      <c r="S31" s="80">
        <f t="shared" si="34"/>
        <v>7577.39</v>
      </c>
      <c r="T31" s="81">
        <f t="shared" si="34"/>
        <v>29332.37</v>
      </c>
      <c r="U31" s="81">
        <f t="shared" si="34"/>
        <v>890.1399999999999</v>
      </c>
      <c r="V31" s="81">
        <f t="shared" si="34"/>
        <v>826.84</v>
      </c>
      <c r="W31" s="81">
        <f t="shared" si="34"/>
        <v>730.8399999999999</v>
      </c>
      <c r="X31" s="81">
        <f t="shared" si="34"/>
        <v>741.86</v>
      </c>
      <c r="Y31" s="81">
        <f t="shared" si="34"/>
        <v>3189.68</v>
      </c>
      <c r="Z31" s="82">
        <f t="shared" si="26"/>
        <v>10.87426621169718</v>
      </c>
      <c r="AA31" s="83">
        <f t="shared" si="27"/>
        <v>-0.9233545518201759</v>
      </c>
      <c r="AB31" s="84">
        <f t="shared" si="9"/>
        <v>6.951075932774657</v>
      </c>
      <c r="AC31" s="84">
        <f t="shared" si="10"/>
        <v>-9.630297003334674</v>
      </c>
      <c r="AD31" s="85">
        <f t="shared" si="11"/>
        <v>-15.503699043225842</v>
      </c>
      <c r="AE31" s="82">
        <f t="shared" si="28"/>
        <v>16.581372936109332</v>
      </c>
    </row>
    <row r="32" spans="1:31" ht="14.25" customHeight="1" thickBot="1">
      <c r="A32" s="69"/>
      <c r="B32" s="70" t="s">
        <v>0</v>
      </c>
      <c r="C32" s="71"/>
      <c r="D32" s="144">
        <f aca="true" t="shared" si="35" ref="D32:M32">D31+D27+D21+D13</f>
        <v>30215.87</v>
      </c>
      <c r="E32" s="144">
        <f t="shared" si="35"/>
        <v>30655.53</v>
      </c>
      <c r="F32" s="144">
        <f t="shared" si="35"/>
        <v>31691.39</v>
      </c>
      <c r="G32" s="144">
        <f t="shared" si="35"/>
        <v>32444.239999999998</v>
      </c>
      <c r="H32" s="72">
        <f t="shared" si="35"/>
        <v>125007.03</v>
      </c>
      <c r="I32" s="73">
        <f t="shared" si="35"/>
        <v>4427.800000000001</v>
      </c>
      <c r="J32" s="73">
        <f t="shared" si="35"/>
        <v>4691.87</v>
      </c>
      <c r="K32" s="73">
        <f t="shared" si="35"/>
        <v>4166.73</v>
      </c>
      <c r="L32" s="73">
        <f t="shared" si="35"/>
        <v>4029.5199999999995</v>
      </c>
      <c r="M32" s="74">
        <f t="shared" si="35"/>
        <v>17315.920000000002</v>
      </c>
      <c r="N32" s="75">
        <f aca="true" t="shared" si="36" ref="N32:N38">M32/H32*100</f>
        <v>13.851956965940238</v>
      </c>
      <c r="O32" s="71"/>
      <c r="P32" s="145">
        <f>SUM(P7:P29)</f>
        <v>56686.32</v>
      </c>
      <c r="Q32" s="145">
        <f>SUM(Q7:Q29)</f>
        <v>56532.67</v>
      </c>
      <c r="R32" s="76">
        <f>SUM(R7:R29)</f>
        <v>56423.8</v>
      </c>
      <c r="S32" s="76">
        <f>SUM(S7:S29)</f>
        <v>57832.68000000001</v>
      </c>
      <c r="T32" s="74">
        <f aca="true" t="shared" si="37" ref="T32:Y32">T31+T27+T21+T13</f>
        <v>134942.36</v>
      </c>
      <c r="U32" s="74">
        <f t="shared" si="37"/>
        <v>4282.280000000001</v>
      </c>
      <c r="V32" s="74">
        <f t="shared" si="37"/>
        <v>4230.94</v>
      </c>
      <c r="W32" s="74">
        <f t="shared" si="37"/>
        <v>3862.9900000000002</v>
      </c>
      <c r="X32" s="74">
        <f t="shared" si="37"/>
        <v>3925.19</v>
      </c>
      <c r="Y32" s="74">
        <f t="shared" si="37"/>
        <v>16301.4</v>
      </c>
      <c r="Z32" s="77">
        <f aca="true" t="shared" si="38" ref="Z32:Z38">Y32/T32*100</f>
        <v>12.080268938530496</v>
      </c>
      <c r="AA32" s="98"/>
      <c r="AB32" s="99">
        <f t="shared" si="9"/>
        <v>7.947817014771079</v>
      </c>
      <c r="AC32" s="99">
        <f t="shared" si="10"/>
        <v>-5.858885926938922</v>
      </c>
      <c r="AD32" s="99">
        <f t="shared" si="11"/>
        <v>-12.790164102920915</v>
      </c>
      <c r="AE32" s="100">
        <f t="shared" si="28"/>
        <v>13.80670294171</v>
      </c>
    </row>
    <row r="33" spans="1:31" ht="14.25" customHeight="1">
      <c r="A33" s="46">
        <v>22</v>
      </c>
      <c r="B33" s="113" t="s">
        <v>19</v>
      </c>
      <c r="C33" s="114"/>
      <c r="D33" s="115">
        <v>6974.0199999999995</v>
      </c>
      <c r="E33" s="115">
        <v>7677.08</v>
      </c>
      <c r="F33" s="115">
        <v>6879.66</v>
      </c>
      <c r="G33" s="115">
        <v>7669.910000000002</v>
      </c>
      <c r="H33" s="50">
        <f>D33+E33+F33+G33</f>
        <v>29200.67</v>
      </c>
      <c r="I33" s="115">
        <v>1365.01</v>
      </c>
      <c r="J33" s="115">
        <v>1782.01</v>
      </c>
      <c r="K33" s="115">
        <v>1050.13</v>
      </c>
      <c r="L33" s="134">
        <v>1448.94</v>
      </c>
      <c r="M33" s="50">
        <f>I33+J33+K33+L33</f>
        <v>5646.09</v>
      </c>
      <c r="N33" s="116">
        <f t="shared" si="36"/>
        <v>19.335481000949635</v>
      </c>
      <c r="O33" s="48"/>
      <c r="P33" s="115">
        <v>7793.839999999999</v>
      </c>
      <c r="Q33" s="115">
        <v>8050.4800000000005</v>
      </c>
      <c r="R33" s="115">
        <v>7828.43</v>
      </c>
      <c r="S33" s="115">
        <v>8118.280000000001</v>
      </c>
      <c r="T33" s="50">
        <f>SUM(P33:S33)</f>
        <v>31791.03</v>
      </c>
      <c r="U33" s="115">
        <v>1520.34</v>
      </c>
      <c r="V33" s="115">
        <v>1535.97</v>
      </c>
      <c r="W33" s="115">
        <v>1121.27</v>
      </c>
      <c r="X33" s="115">
        <v>1212.56</v>
      </c>
      <c r="Y33" s="50">
        <f>SUM(U33:X33)</f>
        <v>5390.139999999999</v>
      </c>
      <c r="Z33" s="53">
        <f t="shared" si="38"/>
        <v>16.954908349933927</v>
      </c>
      <c r="AA33" s="117"/>
      <c r="AB33" s="118">
        <f t="shared" si="9"/>
        <v>8.870892345963297</v>
      </c>
      <c r="AC33" s="118">
        <f t="shared" si="10"/>
        <v>-4.533225648191947</v>
      </c>
      <c r="AD33" s="118">
        <f t="shared" si="11"/>
        <v>-12.311939128376427</v>
      </c>
      <c r="AE33" s="119">
        <f aca="true" t="shared" si="39" ref="AE33:AE38">AB33-AC33</f>
        <v>13.404117994155243</v>
      </c>
    </row>
    <row r="34" spans="1:31" ht="14.25" customHeight="1" thickBot="1">
      <c r="A34" s="120">
        <v>23</v>
      </c>
      <c r="B34" s="121" t="s">
        <v>20</v>
      </c>
      <c r="C34" s="122"/>
      <c r="D34" s="124">
        <v>2487.8500000000004</v>
      </c>
      <c r="E34" s="124">
        <v>2711.72</v>
      </c>
      <c r="F34" s="124">
        <v>2777.5899999999997</v>
      </c>
      <c r="G34" s="124">
        <v>2566.3300000000004</v>
      </c>
      <c r="H34" s="123">
        <f>D34+E34+F34+G34</f>
        <v>10543.49</v>
      </c>
      <c r="I34" s="124">
        <v>448.75</v>
      </c>
      <c r="J34" s="124">
        <v>487.21</v>
      </c>
      <c r="K34" s="124">
        <v>373.68</v>
      </c>
      <c r="L34" s="135">
        <v>223.92</v>
      </c>
      <c r="M34" s="123">
        <f>I34+J34+K34+L34</f>
        <v>1533.5600000000002</v>
      </c>
      <c r="N34" s="125">
        <f t="shared" si="36"/>
        <v>14.545088960107138</v>
      </c>
      <c r="O34" s="126"/>
      <c r="P34" s="124">
        <v>2837.26</v>
      </c>
      <c r="Q34" s="124">
        <v>3079.7499999999995</v>
      </c>
      <c r="R34" s="124">
        <v>3189.3100000000004</v>
      </c>
      <c r="S34" s="124">
        <v>3141.33</v>
      </c>
      <c r="T34" s="123">
        <f>SUM(P34:S34)</f>
        <v>12247.65</v>
      </c>
      <c r="U34" s="124">
        <v>371.19</v>
      </c>
      <c r="V34" s="124">
        <v>355.6</v>
      </c>
      <c r="W34" s="124">
        <v>324.07</v>
      </c>
      <c r="X34" s="124">
        <v>300.59</v>
      </c>
      <c r="Y34" s="123">
        <f>SUM(U34:X34)</f>
        <v>1351.4499999999998</v>
      </c>
      <c r="Z34" s="127">
        <f t="shared" si="38"/>
        <v>11.034361693875967</v>
      </c>
      <c r="AA34" s="128"/>
      <c r="AB34" s="129">
        <f t="shared" si="9"/>
        <v>16.163149014225837</v>
      </c>
      <c r="AC34" s="129">
        <f t="shared" si="10"/>
        <v>-11.874983698062048</v>
      </c>
      <c r="AD34" s="129">
        <f t="shared" si="11"/>
        <v>-24.136856610915576</v>
      </c>
      <c r="AE34" s="130">
        <f t="shared" si="39"/>
        <v>28.038132712287883</v>
      </c>
    </row>
    <row r="35" spans="1:31" ht="14.25" customHeight="1" hidden="1">
      <c r="A35" s="101">
        <v>24</v>
      </c>
      <c r="B35" s="102" t="s">
        <v>21</v>
      </c>
      <c r="C35" s="103">
        <f>H35/$H$38*100</f>
        <v>2.252880556131227</v>
      </c>
      <c r="D35" s="104">
        <v>1008.5999999999999</v>
      </c>
      <c r="E35" s="104">
        <v>1447.44</v>
      </c>
      <c r="F35" s="104">
        <v>1343.3</v>
      </c>
      <c r="G35" s="104"/>
      <c r="H35" s="105">
        <f>SUM(D35:G35)</f>
        <v>3799.34</v>
      </c>
      <c r="I35" s="106">
        <v>466.15</v>
      </c>
      <c r="J35" s="106">
        <v>730.26</v>
      </c>
      <c r="K35" s="106">
        <v>579.59</v>
      </c>
      <c r="L35" s="106"/>
      <c r="M35" s="105">
        <f>SUM(I35:L35)</f>
        <v>1776</v>
      </c>
      <c r="N35" s="107">
        <f t="shared" si="36"/>
        <v>46.74496096690478</v>
      </c>
      <c r="O35" s="108">
        <f>T35/$T$38*100</f>
        <v>3.386007400502447</v>
      </c>
      <c r="P35" s="106">
        <v>1658.58</v>
      </c>
      <c r="Q35" s="106">
        <v>2881.78</v>
      </c>
      <c r="R35" s="106">
        <v>1736.78</v>
      </c>
      <c r="S35" s="106"/>
      <c r="T35" s="105">
        <f>SUM(P35:S35)</f>
        <v>6277.14</v>
      </c>
      <c r="U35" s="106">
        <v>895.38</v>
      </c>
      <c r="V35" s="106">
        <v>2075.65</v>
      </c>
      <c r="W35" s="106">
        <v>947.83</v>
      </c>
      <c r="X35" s="106"/>
      <c r="Y35" s="105">
        <f>SUM(U35:X35)</f>
        <v>3918.86</v>
      </c>
      <c r="Z35" s="109">
        <f t="shared" si="38"/>
        <v>62.430661097251296</v>
      </c>
      <c r="AA35" s="110">
        <f>(O35-C35)/C35*100</f>
        <v>50.29680074637818</v>
      </c>
      <c r="AB35" s="111">
        <f t="shared" si="9"/>
        <v>65.21659024988551</v>
      </c>
      <c r="AC35" s="111">
        <f t="shared" si="10"/>
        <v>120.65653153153153</v>
      </c>
      <c r="AD35" s="111">
        <f t="shared" si="11"/>
        <v>33.55591662907136</v>
      </c>
      <c r="AE35" s="112">
        <f t="shared" si="39"/>
        <v>-55.439941281646014</v>
      </c>
    </row>
    <row r="36" spans="1:31" ht="14.25" customHeight="1" hidden="1">
      <c r="A36" s="1">
        <v>25</v>
      </c>
      <c r="B36" s="2" t="s">
        <v>23</v>
      </c>
      <c r="C36" s="39">
        <f>H36/$H$38*100</f>
        <v>0.05521702121603749</v>
      </c>
      <c r="D36" s="4">
        <v>30.060000000000002</v>
      </c>
      <c r="E36" s="4">
        <v>28.51</v>
      </c>
      <c r="F36" s="4">
        <v>34.55</v>
      </c>
      <c r="G36" s="4"/>
      <c r="H36" s="41">
        <f>SUM(D36:G36)</f>
        <v>93.12</v>
      </c>
      <c r="I36" s="35">
        <v>2.33</v>
      </c>
      <c r="J36" s="35">
        <v>3.85</v>
      </c>
      <c r="K36" s="35">
        <v>3.4</v>
      </c>
      <c r="L36" s="35"/>
      <c r="M36" s="41">
        <f>SUM(I36:L36)</f>
        <v>9.58</v>
      </c>
      <c r="N36" s="59">
        <f t="shared" si="36"/>
        <v>10.287800687285223</v>
      </c>
      <c r="O36" s="43">
        <f>T36/$T$38*100</f>
        <v>0.06825266226108939</v>
      </c>
      <c r="P36" s="35">
        <v>25.11</v>
      </c>
      <c r="Q36" s="35">
        <v>27.25</v>
      </c>
      <c r="R36" s="35">
        <v>74.17000000000002</v>
      </c>
      <c r="S36" s="35"/>
      <c r="T36" s="41">
        <f>SUM(P36:S36)</f>
        <v>126.53000000000002</v>
      </c>
      <c r="U36" s="35">
        <v>3</v>
      </c>
      <c r="V36" s="35">
        <v>3.75</v>
      </c>
      <c r="W36" s="35">
        <v>6.57</v>
      </c>
      <c r="X36" s="35"/>
      <c r="Y36" s="41">
        <f>SUM(U36:X36)</f>
        <v>13.32</v>
      </c>
      <c r="Z36" s="45">
        <f t="shared" si="38"/>
        <v>10.527147712005057</v>
      </c>
      <c r="AA36" s="96">
        <f>(O36-C36)/C36*100</f>
        <v>23.6080120911444</v>
      </c>
      <c r="AB36" s="62">
        <f t="shared" si="9"/>
        <v>35.87843642611685</v>
      </c>
      <c r="AC36" s="62">
        <f t="shared" si="10"/>
        <v>39.03966597077245</v>
      </c>
      <c r="AD36" s="62">
        <f t="shared" si="11"/>
        <v>2.3265130419531226</v>
      </c>
      <c r="AE36" s="97">
        <f t="shared" si="39"/>
        <v>-3.1612295446555976</v>
      </c>
    </row>
    <row r="37" spans="1:31" s="64" customFormat="1" ht="14.25" customHeight="1" hidden="1" thickBot="1">
      <c r="A37" s="271" t="s">
        <v>59</v>
      </c>
      <c r="B37" s="271"/>
      <c r="C37" s="87">
        <f aca="true" t="shared" si="40" ref="C37:M37">SUM(C33:C36)</f>
        <v>2.3080975773472647</v>
      </c>
      <c r="D37" s="88">
        <f t="shared" si="40"/>
        <v>10500.529999999999</v>
      </c>
      <c r="E37" s="88">
        <f t="shared" si="40"/>
        <v>11864.75</v>
      </c>
      <c r="F37" s="88">
        <f t="shared" si="40"/>
        <v>11035.099999999999</v>
      </c>
      <c r="G37" s="88">
        <f t="shared" si="40"/>
        <v>10236.240000000002</v>
      </c>
      <c r="H37" s="89">
        <f t="shared" si="40"/>
        <v>43636.62</v>
      </c>
      <c r="I37" s="89">
        <f t="shared" si="40"/>
        <v>2282.24</v>
      </c>
      <c r="J37" s="89">
        <f t="shared" si="40"/>
        <v>3003.3299999999995</v>
      </c>
      <c r="K37" s="89">
        <f t="shared" si="40"/>
        <v>2006.8000000000002</v>
      </c>
      <c r="L37" s="89">
        <f t="shared" si="40"/>
        <v>1672.8600000000001</v>
      </c>
      <c r="M37" s="89">
        <f t="shared" si="40"/>
        <v>8965.230000000001</v>
      </c>
      <c r="N37" s="78">
        <f t="shared" si="36"/>
        <v>20.545198046961477</v>
      </c>
      <c r="O37" s="87">
        <f aca="true" t="shared" si="41" ref="O37:Y37">SUM(O33:O36)</f>
        <v>3.4542600627635363</v>
      </c>
      <c r="P37" s="89">
        <f t="shared" si="41"/>
        <v>12314.789999999999</v>
      </c>
      <c r="Q37" s="89">
        <f t="shared" si="41"/>
        <v>14039.26</v>
      </c>
      <c r="R37" s="89">
        <f t="shared" si="41"/>
        <v>12828.690000000002</v>
      </c>
      <c r="S37" s="89">
        <f t="shared" si="41"/>
        <v>11259.61</v>
      </c>
      <c r="T37" s="89">
        <f t="shared" si="41"/>
        <v>50442.35</v>
      </c>
      <c r="U37" s="89">
        <f t="shared" si="41"/>
        <v>2789.91</v>
      </c>
      <c r="V37" s="89">
        <f t="shared" si="41"/>
        <v>3970.9700000000003</v>
      </c>
      <c r="W37" s="89">
        <f t="shared" si="41"/>
        <v>2399.7400000000002</v>
      </c>
      <c r="X37" s="89">
        <f t="shared" si="41"/>
        <v>1513.1499999999999</v>
      </c>
      <c r="Y37" s="89">
        <f t="shared" si="41"/>
        <v>10673.769999999999</v>
      </c>
      <c r="Z37" s="86">
        <f t="shared" si="38"/>
        <v>21.16033452049716</v>
      </c>
      <c r="AA37" s="83">
        <f>(O37-C37)/C37*100</f>
        <v>49.65832019691192</v>
      </c>
      <c r="AB37" s="84">
        <f t="shared" si="9"/>
        <v>15.596372954642215</v>
      </c>
      <c r="AC37" s="84">
        <f t="shared" si="10"/>
        <v>19.057402877561387</v>
      </c>
      <c r="AD37" s="84">
        <f t="shared" si="11"/>
        <v>2.9940644627986774</v>
      </c>
      <c r="AE37" s="82">
        <f t="shared" si="39"/>
        <v>-3.461029922919172</v>
      </c>
    </row>
    <row r="38" spans="1:31" s="64" customFormat="1" ht="14.25" customHeight="1" hidden="1" thickBot="1">
      <c r="A38" s="263" t="s">
        <v>27</v>
      </c>
      <c r="B38" s="264"/>
      <c r="C38" s="90"/>
      <c r="D38" s="91">
        <f>D37+D32</f>
        <v>40716.399999999994</v>
      </c>
      <c r="E38" s="91">
        <f aca="true" t="shared" si="42" ref="E38:M38">E37+E32</f>
        <v>42520.28</v>
      </c>
      <c r="F38" s="91">
        <f t="shared" si="42"/>
        <v>42726.49</v>
      </c>
      <c r="G38" s="91">
        <f t="shared" si="42"/>
        <v>42680.479999999996</v>
      </c>
      <c r="H38" s="92">
        <f t="shared" si="42"/>
        <v>168643.65</v>
      </c>
      <c r="I38" s="92">
        <f t="shared" si="42"/>
        <v>6710.040000000001</v>
      </c>
      <c r="J38" s="92">
        <f t="shared" si="42"/>
        <v>7695.199999999999</v>
      </c>
      <c r="K38" s="92">
        <f t="shared" si="42"/>
        <v>6173.53</v>
      </c>
      <c r="L38" s="92">
        <f t="shared" si="42"/>
        <v>5702.379999999999</v>
      </c>
      <c r="M38" s="92">
        <f t="shared" si="42"/>
        <v>26281.15</v>
      </c>
      <c r="N38" s="93">
        <f t="shared" si="36"/>
        <v>15.583836094629119</v>
      </c>
      <c r="O38" s="92"/>
      <c r="P38" s="92">
        <f aca="true" t="shared" si="43" ref="P38:Y38">P37+P32</f>
        <v>69001.11</v>
      </c>
      <c r="Q38" s="92">
        <f t="shared" si="43"/>
        <v>70571.93</v>
      </c>
      <c r="R38" s="92">
        <f t="shared" si="43"/>
        <v>69252.49</v>
      </c>
      <c r="S38" s="92">
        <f t="shared" si="43"/>
        <v>69092.29000000001</v>
      </c>
      <c r="T38" s="92">
        <f t="shared" si="43"/>
        <v>185384.71</v>
      </c>
      <c r="U38" s="92">
        <f t="shared" si="43"/>
        <v>7072.1900000000005</v>
      </c>
      <c r="V38" s="92">
        <f t="shared" si="43"/>
        <v>8201.91</v>
      </c>
      <c r="W38" s="92">
        <f t="shared" si="43"/>
        <v>6262.7300000000005</v>
      </c>
      <c r="X38" s="92">
        <f t="shared" si="43"/>
        <v>5438.34</v>
      </c>
      <c r="Y38" s="92">
        <f t="shared" si="43"/>
        <v>26975.17</v>
      </c>
      <c r="Z38" s="94">
        <f t="shared" si="38"/>
        <v>14.550914150363317</v>
      </c>
      <c r="AA38" s="95"/>
      <c r="AB38" s="95">
        <f t="shared" si="9"/>
        <v>9.926884291225907</v>
      </c>
      <c r="AC38" s="95">
        <f t="shared" si="10"/>
        <v>2.6407520218863967</v>
      </c>
      <c r="AD38" s="95">
        <f t="shared" si="11"/>
        <v>-6.628162270147286</v>
      </c>
      <c r="AE38" s="93">
        <f t="shared" si="39"/>
        <v>7.28613226933951</v>
      </c>
    </row>
    <row r="39" spans="1:13" ht="14.25">
      <c r="A39" s="3" t="s">
        <v>46</v>
      </c>
      <c r="B39" s="63" t="s">
        <v>60</v>
      </c>
      <c r="M39" s="3" t="s">
        <v>61</v>
      </c>
    </row>
    <row r="44" ht="2.25" customHeight="1"/>
    <row r="46" spans="13:29" ht="14.25">
      <c r="M46" s="17"/>
      <c r="Y46" s="17"/>
      <c r="AC46" s="17"/>
    </row>
  </sheetData>
  <sheetProtection/>
  <mergeCells count="24">
    <mergeCell ref="T5:X5"/>
    <mergeCell ref="I5:L5"/>
    <mergeCell ref="M5:N5"/>
    <mergeCell ref="D5:H5"/>
    <mergeCell ref="AA5:AA6"/>
    <mergeCell ref="AB5:AD5"/>
    <mergeCell ref="AD1:AE1"/>
    <mergeCell ref="A2:AD2"/>
    <mergeCell ref="A4:A6"/>
    <mergeCell ref="B4:B6"/>
    <mergeCell ref="C4:N4"/>
    <mergeCell ref="O4:Z4"/>
    <mergeCell ref="AA4:AD4"/>
    <mergeCell ref="Y5:Z5"/>
    <mergeCell ref="AE4:AE6"/>
    <mergeCell ref="P5:S5"/>
    <mergeCell ref="A38:B38"/>
    <mergeCell ref="A27:B27"/>
    <mergeCell ref="A31:B31"/>
    <mergeCell ref="O5:O6"/>
    <mergeCell ref="C5:C6"/>
    <mergeCell ref="A37:B37"/>
    <mergeCell ref="A21:B21"/>
    <mergeCell ref="A13:B13"/>
  </mergeCells>
  <printOptions/>
  <pageMargins left="0.3937007874015748" right="0" top="0.3937007874015748" bottom="0.5905511811023623" header="0.31496062992125984" footer="0.31496062992125984"/>
  <pageSetup horizontalDpi="600" verticalDpi="600" orientation="landscape" paperSize="9" scale="95" r:id="rId1"/>
  <headerFooter>
    <oddFooter>&amp;CPage 2 of 3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"/>
  <sheetViews>
    <sheetView workbookViewId="0" topLeftCell="A1">
      <selection activeCell="M43" sqref="M43"/>
    </sheetView>
  </sheetViews>
  <sheetFormatPr defaultColWidth="9.140625" defaultRowHeight="12.75"/>
  <cols>
    <col min="1" max="1" width="6.8515625" style="3" customWidth="1"/>
    <col min="2" max="2" width="20.7109375" style="3" customWidth="1"/>
    <col min="3" max="3" width="7.7109375" style="3" hidden="1" customWidth="1"/>
    <col min="4" max="5" width="8.00390625" style="3" hidden="1" customWidth="1"/>
    <col min="6" max="6" width="7.8515625" style="3" hidden="1" customWidth="1"/>
    <col min="7" max="7" width="11.7109375" style="3" customWidth="1"/>
    <col min="8" max="8" width="7.7109375" style="3" hidden="1" customWidth="1"/>
    <col min="9" max="10" width="8.00390625" style="3" hidden="1" customWidth="1"/>
    <col min="11" max="11" width="7.8515625" style="3" hidden="1" customWidth="1"/>
    <col min="12" max="12" width="11.7109375" style="3" customWidth="1"/>
    <col min="13" max="13" width="14.00390625" style="3" customWidth="1"/>
    <col min="14" max="14" width="7.7109375" style="3" hidden="1" customWidth="1"/>
    <col min="15" max="16" width="8.00390625" style="3" hidden="1" customWidth="1"/>
    <col min="17" max="17" width="7.8515625" style="3" hidden="1" customWidth="1"/>
    <col min="18" max="18" width="11.7109375" style="3" customWidth="1"/>
    <col min="19" max="19" width="7.7109375" style="3" hidden="1" customWidth="1"/>
    <col min="20" max="21" width="8.00390625" style="3" hidden="1" customWidth="1"/>
    <col min="22" max="22" width="7.8515625" style="3" hidden="1" customWidth="1"/>
    <col min="23" max="23" width="11.7109375" style="3" customWidth="1"/>
    <col min="24" max="24" width="14.7109375" style="3" customWidth="1"/>
    <col min="25" max="25" width="14.140625" style="3" customWidth="1"/>
    <col min="26" max="26" width="12.7109375" style="3" customWidth="1"/>
    <col min="27" max="27" width="13.8515625" style="3" customWidth="1"/>
    <col min="28" max="16384" width="9.140625" style="3" customWidth="1"/>
  </cols>
  <sheetData>
    <row r="1" spans="25:27" ht="15">
      <c r="Y1" s="272" t="s">
        <v>79</v>
      </c>
      <c r="Z1" s="272"/>
      <c r="AA1" s="272"/>
    </row>
    <row r="2" spans="1:38" ht="33" customHeight="1">
      <c r="A2" s="260" t="s">
        <v>87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5:27" ht="15" thickBot="1">
      <c r="Y3" s="34"/>
      <c r="Z3" s="34"/>
      <c r="AA3" s="34"/>
    </row>
    <row r="4" spans="1:27" s="16" customFormat="1" ht="25.5" customHeight="1">
      <c r="A4" s="298" t="s">
        <v>78</v>
      </c>
      <c r="B4" s="300" t="s">
        <v>43</v>
      </c>
      <c r="C4" s="302" t="s">
        <v>72</v>
      </c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05" t="s">
        <v>73</v>
      </c>
      <c r="O4" s="306"/>
      <c r="P4" s="306"/>
      <c r="Q4" s="306"/>
      <c r="R4" s="306"/>
      <c r="S4" s="306"/>
      <c r="T4" s="306"/>
      <c r="U4" s="306"/>
      <c r="V4" s="306"/>
      <c r="W4" s="306"/>
      <c r="X4" s="307"/>
      <c r="Y4" s="302" t="s">
        <v>74</v>
      </c>
      <c r="Z4" s="303"/>
      <c r="AA4" s="304"/>
    </row>
    <row r="5" spans="1:27" s="16" customFormat="1" ht="31.5" customHeight="1" thickBot="1">
      <c r="A5" s="299"/>
      <c r="B5" s="301"/>
      <c r="C5" s="156">
        <v>40695</v>
      </c>
      <c r="D5" s="65">
        <v>40787</v>
      </c>
      <c r="E5" s="65">
        <v>40878</v>
      </c>
      <c r="F5" s="210">
        <v>40969</v>
      </c>
      <c r="G5" s="156" t="s">
        <v>75</v>
      </c>
      <c r="H5" s="185">
        <v>41061</v>
      </c>
      <c r="I5" s="185">
        <v>41153</v>
      </c>
      <c r="J5" s="185">
        <v>41244</v>
      </c>
      <c r="K5" s="185">
        <v>41334</v>
      </c>
      <c r="L5" s="65" t="s">
        <v>76</v>
      </c>
      <c r="M5" s="68" t="s">
        <v>77</v>
      </c>
      <c r="N5" s="156">
        <v>40695</v>
      </c>
      <c r="O5" s="65">
        <v>40787</v>
      </c>
      <c r="P5" s="65">
        <v>40878</v>
      </c>
      <c r="Q5" s="229">
        <v>40969</v>
      </c>
      <c r="R5" s="156" t="s">
        <v>75</v>
      </c>
      <c r="S5" s="185">
        <v>41061</v>
      </c>
      <c r="T5" s="185">
        <v>41153</v>
      </c>
      <c r="U5" s="185">
        <v>41244</v>
      </c>
      <c r="V5" s="185">
        <v>41334</v>
      </c>
      <c r="W5" s="65" t="s">
        <v>76</v>
      </c>
      <c r="X5" s="67" t="s">
        <v>77</v>
      </c>
      <c r="Y5" s="156" t="s">
        <v>75</v>
      </c>
      <c r="Z5" s="65" t="s">
        <v>76</v>
      </c>
      <c r="AA5" s="67" t="s">
        <v>77</v>
      </c>
    </row>
    <row r="6" spans="1:27" ht="14.25">
      <c r="A6" s="37">
        <v>1</v>
      </c>
      <c r="B6" s="176" t="s">
        <v>2</v>
      </c>
      <c r="C6" s="206">
        <v>40.49</v>
      </c>
      <c r="D6" s="207">
        <v>37.95</v>
      </c>
      <c r="E6" s="207">
        <v>31.06</v>
      </c>
      <c r="F6" s="211">
        <v>48.8</v>
      </c>
      <c r="G6" s="219">
        <f aca="true" t="shared" si="0" ref="G6:G11">F6+E6+D6+C6</f>
        <v>158.3</v>
      </c>
      <c r="H6" s="220">
        <v>39.45</v>
      </c>
      <c r="I6" s="221">
        <v>35.11</v>
      </c>
      <c r="J6" s="221">
        <v>33.33</v>
      </c>
      <c r="K6" s="222">
        <v>31.74</v>
      </c>
      <c r="L6" s="158">
        <f aca="true" t="shared" si="1" ref="L6:L11">K6+J6+I6+H6</f>
        <v>139.63</v>
      </c>
      <c r="M6" s="186">
        <f>(L6-G6)/G6*100</f>
        <v>-11.794061907770066</v>
      </c>
      <c r="N6" s="232">
        <v>64.37</v>
      </c>
      <c r="O6" s="233">
        <v>63.09</v>
      </c>
      <c r="P6" s="233">
        <v>62.29</v>
      </c>
      <c r="Q6" s="234">
        <v>60.27</v>
      </c>
      <c r="R6" s="160">
        <f aca="true" t="shared" si="2" ref="R6:R11">Q6+P6+O6+N6</f>
        <v>250.02</v>
      </c>
      <c r="S6" s="244">
        <v>59.39</v>
      </c>
      <c r="T6" s="233">
        <v>55.95</v>
      </c>
      <c r="U6" s="233">
        <v>52.35</v>
      </c>
      <c r="V6" s="245">
        <v>81.89</v>
      </c>
      <c r="W6" s="41">
        <f aca="true" t="shared" si="3" ref="W6:W11">V6+U6+T6+S6</f>
        <v>249.57999999999998</v>
      </c>
      <c r="X6" s="159">
        <f>(W6-R6)/R6*100</f>
        <v>-0.17598592112632033</v>
      </c>
      <c r="Y6" s="157">
        <f aca="true" t="shared" si="4" ref="Y6:Y11">R6+G6</f>
        <v>408.32000000000005</v>
      </c>
      <c r="Z6" s="158">
        <f aca="true" t="shared" si="5" ref="Z6:Z11">W6+L6</f>
        <v>389.21</v>
      </c>
      <c r="AA6" s="42">
        <f>(Z6-Y6)/Y6*100</f>
        <v>-4.680152821316631</v>
      </c>
    </row>
    <row r="7" spans="1:27" ht="14.25" customHeight="1">
      <c r="A7" s="37">
        <v>2</v>
      </c>
      <c r="B7" s="176" t="s">
        <v>3</v>
      </c>
      <c r="C7" s="198">
        <v>53.67</v>
      </c>
      <c r="D7" s="199">
        <v>50.25</v>
      </c>
      <c r="E7" s="199">
        <v>49.02</v>
      </c>
      <c r="F7" s="212">
        <v>77.19</v>
      </c>
      <c r="G7" s="157">
        <f t="shared" si="0"/>
        <v>230.13</v>
      </c>
      <c r="H7" s="223">
        <v>62.19</v>
      </c>
      <c r="I7" s="224">
        <v>38.74</v>
      </c>
      <c r="J7" s="224">
        <v>54.26</v>
      </c>
      <c r="K7" s="225">
        <v>53.16</v>
      </c>
      <c r="L7" s="158">
        <f t="shared" si="1"/>
        <v>208.35</v>
      </c>
      <c r="M7" s="187">
        <f aca="true" t="shared" si="6" ref="M7:M31">(L7-G7)/G7*100</f>
        <v>-9.464215877982012</v>
      </c>
      <c r="N7" s="235">
        <v>94.21</v>
      </c>
      <c r="O7" s="236">
        <v>100.11</v>
      </c>
      <c r="P7" s="236">
        <v>86.43</v>
      </c>
      <c r="Q7" s="237">
        <v>98.97</v>
      </c>
      <c r="R7" s="160">
        <f t="shared" si="2"/>
        <v>379.71999999999997</v>
      </c>
      <c r="S7" s="246">
        <v>89.32</v>
      </c>
      <c r="T7" s="239">
        <v>81.45</v>
      </c>
      <c r="U7" s="239">
        <v>91.1</v>
      </c>
      <c r="V7" s="247">
        <v>91.5</v>
      </c>
      <c r="W7" s="41">
        <f t="shared" si="3"/>
        <v>353.37</v>
      </c>
      <c r="X7" s="159">
        <f aca="true" t="shared" si="7" ref="X7:X31">(W7-R7)/R7*100</f>
        <v>-6.939323712208988</v>
      </c>
      <c r="Y7" s="157">
        <f t="shared" si="4"/>
        <v>609.8499999999999</v>
      </c>
      <c r="Z7" s="158">
        <f t="shared" si="5"/>
        <v>561.72</v>
      </c>
      <c r="AA7" s="42">
        <f aca="true" t="shared" si="8" ref="AA7:AA31">(Z7-Y7)/Y7*100</f>
        <v>-7.892104615889135</v>
      </c>
    </row>
    <row r="8" spans="1:27" ht="14.25" customHeight="1">
      <c r="A8" s="37">
        <v>3</v>
      </c>
      <c r="B8" s="176" t="s">
        <v>56</v>
      </c>
      <c r="C8" s="198">
        <v>13.07</v>
      </c>
      <c r="D8" s="199">
        <v>15.67</v>
      </c>
      <c r="E8" s="199">
        <v>20.71</v>
      </c>
      <c r="F8" s="212">
        <v>24.98</v>
      </c>
      <c r="G8" s="157">
        <f t="shared" si="0"/>
        <v>74.43</v>
      </c>
      <c r="H8" s="223">
        <v>14.63</v>
      </c>
      <c r="I8" s="224">
        <v>14.49</v>
      </c>
      <c r="J8" s="224">
        <v>12.46</v>
      </c>
      <c r="K8" s="225">
        <v>12.09</v>
      </c>
      <c r="L8" s="158">
        <f t="shared" si="1"/>
        <v>53.67</v>
      </c>
      <c r="M8" s="187">
        <f t="shared" si="6"/>
        <v>-27.891979040709398</v>
      </c>
      <c r="N8" s="235">
        <v>56.31</v>
      </c>
      <c r="O8" s="236">
        <v>49.33</v>
      </c>
      <c r="P8" s="236">
        <v>54.51</v>
      </c>
      <c r="Q8" s="237">
        <v>55.06</v>
      </c>
      <c r="R8" s="160">
        <f t="shared" si="2"/>
        <v>215.20999999999998</v>
      </c>
      <c r="S8" s="246">
        <v>51.47</v>
      </c>
      <c r="T8" s="239">
        <v>47.23</v>
      </c>
      <c r="U8" s="239">
        <v>44.83</v>
      </c>
      <c r="V8" s="247">
        <v>50.82</v>
      </c>
      <c r="W8" s="41">
        <f t="shared" si="3"/>
        <v>194.35</v>
      </c>
      <c r="X8" s="159">
        <f t="shared" si="7"/>
        <v>-9.692858138562329</v>
      </c>
      <c r="Y8" s="157">
        <f t="shared" si="4"/>
        <v>289.64</v>
      </c>
      <c r="Z8" s="158">
        <f t="shared" si="5"/>
        <v>248.01999999999998</v>
      </c>
      <c r="AA8" s="42">
        <f t="shared" si="8"/>
        <v>-14.369562215163652</v>
      </c>
    </row>
    <row r="9" spans="1:27" ht="14.25" customHeight="1">
      <c r="A9" s="37">
        <v>4</v>
      </c>
      <c r="B9" s="177" t="s">
        <v>12</v>
      </c>
      <c r="C9" s="200">
        <v>30.2</v>
      </c>
      <c r="D9" s="201">
        <v>30.26</v>
      </c>
      <c r="E9" s="201">
        <v>71.08</v>
      </c>
      <c r="F9" s="213">
        <v>55.02</v>
      </c>
      <c r="G9" s="157">
        <f t="shared" si="0"/>
        <v>186.55999999999997</v>
      </c>
      <c r="H9" s="223">
        <v>40.17</v>
      </c>
      <c r="I9" s="224">
        <v>45.25</v>
      </c>
      <c r="J9" s="224">
        <v>46.5</v>
      </c>
      <c r="K9" s="225">
        <v>35</v>
      </c>
      <c r="L9" s="158">
        <f t="shared" si="1"/>
        <v>166.92000000000002</v>
      </c>
      <c r="M9" s="187">
        <f t="shared" si="6"/>
        <v>-10.527444253859327</v>
      </c>
      <c r="N9" s="235">
        <v>107.37</v>
      </c>
      <c r="O9" s="236">
        <v>107.37</v>
      </c>
      <c r="P9" s="236">
        <v>110.16</v>
      </c>
      <c r="Q9" s="237">
        <v>114.9</v>
      </c>
      <c r="R9" s="160">
        <f t="shared" si="2"/>
        <v>439.8</v>
      </c>
      <c r="S9" s="246">
        <v>115.47</v>
      </c>
      <c r="T9" s="239">
        <v>103.06</v>
      </c>
      <c r="U9" s="239">
        <v>107.55</v>
      </c>
      <c r="V9" s="247">
        <v>108.17</v>
      </c>
      <c r="W9" s="41">
        <f t="shared" si="3"/>
        <v>434.25</v>
      </c>
      <c r="X9" s="173">
        <f t="shared" si="7"/>
        <v>-1.2619372442019126</v>
      </c>
      <c r="Y9" s="194">
        <f t="shared" si="4"/>
        <v>626.36</v>
      </c>
      <c r="Z9" s="195">
        <f t="shared" si="5"/>
        <v>601.1700000000001</v>
      </c>
      <c r="AA9" s="97">
        <f t="shared" si="8"/>
        <v>-4.021648892010974</v>
      </c>
    </row>
    <row r="10" spans="1:27" ht="14.25" customHeight="1">
      <c r="A10" s="37">
        <v>5</v>
      </c>
      <c r="B10" s="176" t="s">
        <v>16</v>
      </c>
      <c r="C10" s="198">
        <v>45.05</v>
      </c>
      <c r="D10" s="199">
        <v>38.57</v>
      </c>
      <c r="E10" s="199">
        <v>37.1</v>
      </c>
      <c r="F10" s="212">
        <v>36.04</v>
      </c>
      <c r="G10" s="157">
        <f t="shared" si="0"/>
        <v>156.76</v>
      </c>
      <c r="H10" s="223">
        <v>38.36</v>
      </c>
      <c r="I10" s="224">
        <v>34.41</v>
      </c>
      <c r="J10" s="224">
        <v>21.74</v>
      </c>
      <c r="K10" s="225">
        <v>23.59</v>
      </c>
      <c r="L10" s="158">
        <f t="shared" si="1"/>
        <v>118.1</v>
      </c>
      <c r="M10" s="186">
        <f t="shared" si="6"/>
        <v>-24.66190354682317</v>
      </c>
      <c r="N10" s="238">
        <v>75.75</v>
      </c>
      <c r="O10" s="239">
        <v>72.07</v>
      </c>
      <c r="P10" s="239">
        <v>85.48</v>
      </c>
      <c r="Q10" s="240">
        <v>68.27</v>
      </c>
      <c r="R10" s="160">
        <f t="shared" si="2"/>
        <v>301.57</v>
      </c>
      <c r="S10" s="246">
        <v>74.71</v>
      </c>
      <c r="T10" s="239">
        <v>83.3</v>
      </c>
      <c r="U10" s="239">
        <v>72.25</v>
      </c>
      <c r="V10" s="247">
        <v>73.66</v>
      </c>
      <c r="W10" s="41">
        <f t="shared" si="3"/>
        <v>303.91999999999996</v>
      </c>
      <c r="X10" s="250">
        <f t="shared" si="7"/>
        <v>0.7792552309579753</v>
      </c>
      <c r="Y10" s="157">
        <f t="shared" si="4"/>
        <v>458.33</v>
      </c>
      <c r="Z10" s="158">
        <f t="shared" si="5"/>
        <v>422.02</v>
      </c>
      <c r="AA10" s="42">
        <f t="shared" si="8"/>
        <v>-7.922239434468616</v>
      </c>
    </row>
    <row r="11" spans="1:27" ht="14.25" customHeight="1">
      <c r="A11" s="37">
        <v>6</v>
      </c>
      <c r="B11" s="176" t="s">
        <v>17</v>
      </c>
      <c r="C11" s="202">
        <v>87.41</v>
      </c>
      <c r="D11" s="203">
        <v>88.67</v>
      </c>
      <c r="E11" s="203">
        <v>92.59</v>
      </c>
      <c r="F11" s="214">
        <v>62.4</v>
      </c>
      <c r="G11" s="157">
        <f t="shared" si="0"/>
        <v>331.07000000000005</v>
      </c>
      <c r="H11" s="226">
        <v>75.19</v>
      </c>
      <c r="I11" s="227">
        <v>72.01</v>
      </c>
      <c r="J11" s="227">
        <v>67.18</v>
      </c>
      <c r="K11" s="228">
        <v>70.85</v>
      </c>
      <c r="L11" s="158">
        <f t="shared" si="1"/>
        <v>285.23</v>
      </c>
      <c r="M11" s="186">
        <f t="shared" si="6"/>
        <v>-13.84601443803426</v>
      </c>
      <c r="N11" s="241">
        <v>41.49</v>
      </c>
      <c r="O11" s="242">
        <v>40.7</v>
      </c>
      <c r="P11" s="242">
        <v>39.47</v>
      </c>
      <c r="Q11" s="243">
        <v>33.59</v>
      </c>
      <c r="R11" s="160">
        <f t="shared" si="2"/>
        <v>155.25</v>
      </c>
      <c r="S11" s="248">
        <v>37.37</v>
      </c>
      <c r="T11" s="242">
        <v>32.53</v>
      </c>
      <c r="U11" s="242">
        <v>32.95</v>
      </c>
      <c r="V11" s="249">
        <v>31.59</v>
      </c>
      <c r="W11" s="41">
        <f t="shared" si="3"/>
        <v>134.44</v>
      </c>
      <c r="X11" s="159">
        <f t="shared" si="7"/>
        <v>-13.404186795491144</v>
      </c>
      <c r="Y11" s="157">
        <f t="shared" si="4"/>
        <v>486.32000000000005</v>
      </c>
      <c r="Z11" s="158">
        <f t="shared" si="5"/>
        <v>419.67</v>
      </c>
      <c r="AA11" s="42">
        <f t="shared" si="8"/>
        <v>-13.704967922355657</v>
      </c>
    </row>
    <row r="12" spans="1:27" ht="14.25" customHeight="1" thickBot="1">
      <c r="A12" s="265" t="s">
        <v>47</v>
      </c>
      <c r="B12" s="297"/>
      <c r="C12" s="161">
        <f>SUM(C6:C11)</f>
        <v>269.89</v>
      </c>
      <c r="D12" s="183">
        <f>SUM(D6:D11)</f>
        <v>261.37</v>
      </c>
      <c r="E12" s="183">
        <f>SUM(E6:E11)</f>
        <v>301.56</v>
      </c>
      <c r="F12" s="215">
        <f aca="true" t="shared" si="9" ref="F12:Z12">SUM(F6:F11)</f>
        <v>304.43</v>
      </c>
      <c r="G12" s="161">
        <f t="shared" si="9"/>
        <v>1137.25</v>
      </c>
      <c r="H12" s="162">
        <f t="shared" si="9"/>
        <v>269.99</v>
      </c>
      <c r="I12" s="162">
        <f t="shared" si="9"/>
        <v>240.01</v>
      </c>
      <c r="J12" s="162">
        <f t="shared" si="9"/>
        <v>235.47000000000003</v>
      </c>
      <c r="K12" s="162">
        <f t="shared" si="9"/>
        <v>226.43</v>
      </c>
      <c r="L12" s="162">
        <f t="shared" si="9"/>
        <v>971.9000000000001</v>
      </c>
      <c r="M12" s="188">
        <f t="shared" si="6"/>
        <v>-14.539459221806982</v>
      </c>
      <c r="N12" s="164">
        <f t="shared" si="9"/>
        <v>439.5</v>
      </c>
      <c r="O12" s="192">
        <f t="shared" si="9"/>
        <v>432.66999999999996</v>
      </c>
      <c r="P12" s="192">
        <f t="shared" si="9"/>
        <v>438.34000000000003</v>
      </c>
      <c r="Q12" s="230">
        <f t="shared" si="9"/>
        <v>431.06000000000006</v>
      </c>
      <c r="R12" s="164">
        <f t="shared" si="9"/>
        <v>1741.57</v>
      </c>
      <c r="S12" s="81">
        <f t="shared" si="9"/>
        <v>427.72999999999996</v>
      </c>
      <c r="T12" s="81">
        <f t="shared" si="9"/>
        <v>403.52</v>
      </c>
      <c r="U12" s="81">
        <f t="shared" si="9"/>
        <v>401.03</v>
      </c>
      <c r="V12" s="81">
        <f t="shared" si="9"/>
        <v>437.62999999999994</v>
      </c>
      <c r="W12" s="81">
        <f t="shared" si="9"/>
        <v>1669.9100000000003</v>
      </c>
      <c r="X12" s="163">
        <f t="shared" si="7"/>
        <v>-4.114678135245763</v>
      </c>
      <c r="Y12" s="161">
        <f t="shared" si="9"/>
        <v>2878.82</v>
      </c>
      <c r="Z12" s="162">
        <f t="shared" si="9"/>
        <v>2641.8100000000004</v>
      </c>
      <c r="AA12" s="82">
        <f t="shared" si="8"/>
        <v>-8.23288708568093</v>
      </c>
    </row>
    <row r="13" spans="1:27" ht="14.25" customHeight="1">
      <c r="A13" s="46">
        <v>7</v>
      </c>
      <c r="B13" s="178" t="s">
        <v>5</v>
      </c>
      <c r="C13" s="204">
        <v>36.07</v>
      </c>
      <c r="D13" s="205">
        <v>74.54</v>
      </c>
      <c r="E13" s="205">
        <v>34.21</v>
      </c>
      <c r="F13" s="216">
        <v>66.82</v>
      </c>
      <c r="G13" s="165">
        <f aca="true" t="shared" si="10" ref="G13:G19">F13+E13+D13+C13</f>
        <v>211.64</v>
      </c>
      <c r="H13" s="220">
        <v>46.35</v>
      </c>
      <c r="I13" s="221">
        <v>48.23</v>
      </c>
      <c r="J13" s="221">
        <v>38.38</v>
      </c>
      <c r="K13" s="222">
        <v>47.57</v>
      </c>
      <c r="L13" s="134">
        <f aca="true" t="shared" si="11" ref="L13:L19">K13+J13+I13+H13</f>
        <v>180.53</v>
      </c>
      <c r="M13" s="189">
        <f t="shared" si="6"/>
        <v>-14.699489699489693</v>
      </c>
      <c r="N13" s="232">
        <v>64.78</v>
      </c>
      <c r="O13" s="233">
        <v>71.25</v>
      </c>
      <c r="P13" s="233">
        <v>60.88</v>
      </c>
      <c r="Q13" s="234">
        <v>62.43</v>
      </c>
      <c r="R13" s="166">
        <f aca="true" t="shared" si="12" ref="R13:R19">Q13+P13+O13+N13</f>
        <v>259.34000000000003</v>
      </c>
      <c r="S13" s="244">
        <v>65.7</v>
      </c>
      <c r="T13" s="233">
        <v>63.06</v>
      </c>
      <c r="U13" s="233">
        <v>94.71</v>
      </c>
      <c r="V13" s="245">
        <v>79.32</v>
      </c>
      <c r="W13" s="50">
        <f aca="true" t="shared" si="13" ref="W13:W19">V13+U13+T13+S13</f>
        <v>302.78999999999996</v>
      </c>
      <c r="X13" s="251">
        <f t="shared" si="7"/>
        <v>16.75406801881697</v>
      </c>
      <c r="Y13" s="196">
        <f aca="true" t="shared" si="14" ref="Y13:Y19">R13+G13</f>
        <v>470.98</v>
      </c>
      <c r="Z13" s="197">
        <f aca="true" t="shared" si="15" ref="Z13:Z19">W13+L13</f>
        <v>483.31999999999994</v>
      </c>
      <c r="AA13" s="252">
        <f t="shared" si="8"/>
        <v>2.620068792730035</v>
      </c>
    </row>
    <row r="14" spans="1:27" ht="14.25" customHeight="1">
      <c r="A14" s="37">
        <v>8</v>
      </c>
      <c r="B14" s="179" t="s">
        <v>6</v>
      </c>
      <c r="C14" s="198">
        <v>26.7</v>
      </c>
      <c r="D14" s="199">
        <v>31.7</v>
      </c>
      <c r="E14" s="199">
        <v>20.75</v>
      </c>
      <c r="F14" s="212">
        <v>27.71</v>
      </c>
      <c r="G14" s="157">
        <f t="shared" si="10"/>
        <v>106.86</v>
      </c>
      <c r="H14" s="223">
        <v>20.05</v>
      </c>
      <c r="I14" s="224">
        <v>19.36</v>
      </c>
      <c r="J14" s="224">
        <v>12.54</v>
      </c>
      <c r="K14" s="225">
        <v>21.78</v>
      </c>
      <c r="L14" s="158">
        <f t="shared" si="11"/>
        <v>73.73</v>
      </c>
      <c r="M14" s="186">
        <f t="shared" si="6"/>
        <v>-31.003181733108736</v>
      </c>
      <c r="N14" s="238">
        <v>38.26</v>
      </c>
      <c r="O14" s="239">
        <v>38.94</v>
      </c>
      <c r="P14" s="239">
        <v>36.49</v>
      </c>
      <c r="Q14" s="240">
        <v>44.63</v>
      </c>
      <c r="R14" s="160">
        <f t="shared" si="12"/>
        <v>158.32</v>
      </c>
      <c r="S14" s="246">
        <v>37.2</v>
      </c>
      <c r="T14" s="239">
        <v>41.04</v>
      </c>
      <c r="U14" s="239">
        <v>41.31</v>
      </c>
      <c r="V14" s="247">
        <v>45.98</v>
      </c>
      <c r="W14" s="41">
        <f t="shared" si="13"/>
        <v>165.52999999999997</v>
      </c>
      <c r="X14" s="250">
        <f t="shared" si="7"/>
        <v>4.554067710965121</v>
      </c>
      <c r="Y14" s="194">
        <f t="shared" si="14"/>
        <v>265.18</v>
      </c>
      <c r="Z14" s="195">
        <f t="shared" si="15"/>
        <v>239.26</v>
      </c>
      <c r="AA14" s="97">
        <f t="shared" si="8"/>
        <v>-9.774492797345205</v>
      </c>
    </row>
    <row r="15" spans="1:27" ht="14.25" customHeight="1">
      <c r="A15" s="37">
        <v>9</v>
      </c>
      <c r="B15" s="176" t="s">
        <v>7</v>
      </c>
      <c r="C15" s="198">
        <v>18.07</v>
      </c>
      <c r="D15" s="199">
        <v>28.82</v>
      </c>
      <c r="E15" s="199">
        <v>18.59</v>
      </c>
      <c r="F15" s="212">
        <v>9.36</v>
      </c>
      <c r="G15" s="157">
        <f t="shared" si="10"/>
        <v>74.84</v>
      </c>
      <c r="H15" s="223">
        <v>12.66</v>
      </c>
      <c r="I15" s="224">
        <v>15.44</v>
      </c>
      <c r="J15" s="224">
        <v>12.74</v>
      </c>
      <c r="K15" s="225">
        <v>15.99</v>
      </c>
      <c r="L15" s="158">
        <f t="shared" si="11"/>
        <v>56.83</v>
      </c>
      <c r="M15" s="186">
        <f t="shared" si="6"/>
        <v>-24.06467129877072</v>
      </c>
      <c r="N15" s="238">
        <v>47.53</v>
      </c>
      <c r="O15" s="239">
        <v>59.02</v>
      </c>
      <c r="P15" s="239">
        <v>42.03</v>
      </c>
      <c r="Q15" s="240">
        <v>75.25</v>
      </c>
      <c r="R15" s="160">
        <f t="shared" si="12"/>
        <v>223.83</v>
      </c>
      <c r="S15" s="246">
        <v>30.82</v>
      </c>
      <c r="T15" s="239">
        <v>67.12</v>
      </c>
      <c r="U15" s="239">
        <v>39.77</v>
      </c>
      <c r="V15" s="247">
        <v>88.49</v>
      </c>
      <c r="W15" s="41">
        <f t="shared" si="13"/>
        <v>226.2</v>
      </c>
      <c r="X15" s="250">
        <f t="shared" si="7"/>
        <v>1.0588392976812653</v>
      </c>
      <c r="Y15" s="194">
        <f t="shared" si="14"/>
        <v>298.67</v>
      </c>
      <c r="Z15" s="195">
        <f t="shared" si="15"/>
        <v>283.03</v>
      </c>
      <c r="AA15" s="97">
        <f t="shared" si="8"/>
        <v>-5.236548699233282</v>
      </c>
    </row>
    <row r="16" spans="1:27" ht="14.25" customHeight="1">
      <c r="A16" s="37">
        <v>10</v>
      </c>
      <c r="B16" s="176" t="s">
        <v>13</v>
      </c>
      <c r="C16" s="198">
        <v>92.19</v>
      </c>
      <c r="D16" s="199">
        <v>109.93</v>
      </c>
      <c r="E16" s="199">
        <v>64.84</v>
      </c>
      <c r="F16" s="212">
        <v>61.84</v>
      </c>
      <c r="G16" s="157">
        <f t="shared" si="10"/>
        <v>328.8</v>
      </c>
      <c r="H16" s="223">
        <v>82.22</v>
      </c>
      <c r="I16" s="224">
        <v>85.57</v>
      </c>
      <c r="J16" s="224">
        <v>56.67</v>
      </c>
      <c r="K16" s="225">
        <v>53.45</v>
      </c>
      <c r="L16" s="158">
        <f t="shared" si="11"/>
        <v>277.90999999999997</v>
      </c>
      <c r="M16" s="186">
        <f t="shared" si="6"/>
        <v>-15.47749391727495</v>
      </c>
      <c r="N16" s="238">
        <v>111.25</v>
      </c>
      <c r="O16" s="239">
        <v>98.16</v>
      </c>
      <c r="P16" s="239">
        <v>106.93</v>
      </c>
      <c r="Q16" s="240">
        <v>91.85</v>
      </c>
      <c r="R16" s="160">
        <f t="shared" si="12"/>
        <v>408.19</v>
      </c>
      <c r="S16" s="246">
        <v>98.24</v>
      </c>
      <c r="T16" s="239">
        <v>101.95</v>
      </c>
      <c r="U16" s="239">
        <v>102.78</v>
      </c>
      <c r="V16" s="247">
        <v>118.1</v>
      </c>
      <c r="W16" s="41">
        <f t="shared" si="13"/>
        <v>421.07</v>
      </c>
      <c r="X16" s="250">
        <f t="shared" si="7"/>
        <v>3.155393321737425</v>
      </c>
      <c r="Y16" s="194">
        <f t="shared" si="14"/>
        <v>736.99</v>
      </c>
      <c r="Z16" s="195">
        <f t="shared" si="15"/>
        <v>698.98</v>
      </c>
      <c r="AA16" s="97">
        <f t="shared" si="8"/>
        <v>-5.157464823131927</v>
      </c>
    </row>
    <row r="17" spans="1:27" ht="14.25" customHeight="1">
      <c r="A17" s="37">
        <v>11</v>
      </c>
      <c r="B17" s="176" t="s">
        <v>14</v>
      </c>
      <c r="C17" s="198">
        <v>92.84</v>
      </c>
      <c r="D17" s="199">
        <v>192.18</v>
      </c>
      <c r="E17" s="199">
        <v>117.86</v>
      </c>
      <c r="F17" s="212">
        <v>78.6</v>
      </c>
      <c r="G17" s="157">
        <f t="shared" si="10"/>
        <v>481.48</v>
      </c>
      <c r="H17" s="223">
        <v>71.23</v>
      </c>
      <c r="I17" s="224">
        <v>173.11</v>
      </c>
      <c r="J17" s="224">
        <v>117.85</v>
      </c>
      <c r="K17" s="225">
        <v>56.08</v>
      </c>
      <c r="L17" s="158">
        <f t="shared" si="11"/>
        <v>418.27000000000004</v>
      </c>
      <c r="M17" s="186">
        <f t="shared" si="6"/>
        <v>-13.128271163911268</v>
      </c>
      <c r="N17" s="238">
        <v>127.52</v>
      </c>
      <c r="O17" s="239">
        <v>118.23</v>
      </c>
      <c r="P17" s="239">
        <v>116.62</v>
      </c>
      <c r="Q17" s="240">
        <v>145.68</v>
      </c>
      <c r="R17" s="160">
        <f t="shared" si="12"/>
        <v>508.05</v>
      </c>
      <c r="S17" s="246">
        <v>127.68</v>
      </c>
      <c r="T17" s="239">
        <v>116.64</v>
      </c>
      <c r="U17" s="239">
        <v>121.17</v>
      </c>
      <c r="V17" s="247">
        <v>113</v>
      </c>
      <c r="W17" s="41">
        <f t="shared" si="13"/>
        <v>478.49</v>
      </c>
      <c r="X17" s="173">
        <f t="shared" si="7"/>
        <v>-5.818324968014959</v>
      </c>
      <c r="Y17" s="194">
        <f t="shared" si="14"/>
        <v>989.53</v>
      </c>
      <c r="Z17" s="195">
        <f t="shared" si="15"/>
        <v>896.76</v>
      </c>
      <c r="AA17" s="97">
        <f t="shared" si="8"/>
        <v>-9.375157903246995</v>
      </c>
    </row>
    <row r="18" spans="1:27" ht="14.25" customHeight="1">
      <c r="A18" s="37">
        <v>12</v>
      </c>
      <c r="B18" s="176" t="s">
        <v>57</v>
      </c>
      <c r="C18" s="198">
        <v>60.05</v>
      </c>
      <c r="D18" s="199">
        <v>180.9</v>
      </c>
      <c r="E18" s="199">
        <v>65.53</v>
      </c>
      <c r="F18" s="212">
        <v>2.66</v>
      </c>
      <c r="G18" s="157">
        <f t="shared" si="10"/>
        <v>309.14</v>
      </c>
      <c r="H18" s="223">
        <v>80.86</v>
      </c>
      <c r="I18" s="224">
        <v>70.43</v>
      </c>
      <c r="J18" s="224">
        <v>41.44</v>
      </c>
      <c r="K18" s="225">
        <v>43.74</v>
      </c>
      <c r="L18" s="158">
        <f t="shared" si="11"/>
        <v>236.47000000000003</v>
      </c>
      <c r="M18" s="186">
        <f t="shared" si="6"/>
        <v>-23.507148864592082</v>
      </c>
      <c r="N18" s="238">
        <v>191.88</v>
      </c>
      <c r="O18" s="239">
        <v>220.66</v>
      </c>
      <c r="P18" s="239">
        <v>199.52</v>
      </c>
      <c r="Q18" s="240">
        <v>150.1</v>
      </c>
      <c r="R18" s="160">
        <f t="shared" si="12"/>
        <v>762.16</v>
      </c>
      <c r="S18" s="246">
        <v>183.55</v>
      </c>
      <c r="T18" s="239">
        <v>192.42</v>
      </c>
      <c r="U18" s="239">
        <v>184.97</v>
      </c>
      <c r="V18" s="247">
        <v>193.48</v>
      </c>
      <c r="W18" s="41">
        <f t="shared" si="13"/>
        <v>754.4200000000001</v>
      </c>
      <c r="X18" s="173">
        <f t="shared" si="7"/>
        <v>-1.0155347958433787</v>
      </c>
      <c r="Y18" s="194">
        <f t="shared" si="14"/>
        <v>1071.3</v>
      </c>
      <c r="Z18" s="195">
        <f t="shared" si="15"/>
        <v>990.8900000000001</v>
      </c>
      <c r="AA18" s="97">
        <f t="shared" si="8"/>
        <v>-7.50583403341733</v>
      </c>
    </row>
    <row r="19" spans="1:27" ht="14.25" customHeight="1">
      <c r="A19" s="37">
        <v>13</v>
      </c>
      <c r="B19" s="176" t="s">
        <v>58</v>
      </c>
      <c r="C19" s="202">
        <v>89.23</v>
      </c>
      <c r="D19" s="203">
        <v>141.31</v>
      </c>
      <c r="E19" s="203">
        <v>82.15</v>
      </c>
      <c r="F19" s="214">
        <v>49.52</v>
      </c>
      <c r="G19" s="157">
        <f t="shared" si="10"/>
        <v>362.21000000000004</v>
      </c>
      <c r="H19" s="226">
        <v>73.26</v>
      </c>
      <c r="I19" s="227">
        <v>96.62</v>
      </c>
      <c r="J19" s="227">
        <v>54.17</v>
      </c>
      <c r="K19" s="228">
        <v>37.29</v>
      </c>
      <c r="L19" s="158">
        <f t="shared" si="11"/>
        <v>261.34000000000003</v>
      </c>
      <c r="M19" s="186">
        <f t="shared" si="6"/>
        <v>-27.8484856850998</v>
      </c>
      <c r="N19" s="241">
        <v>105.23</v>
      </c>
      <c r="O19" s="242">
        <v>111.27</v>
      </c>
      <c r="P19" s="242">
        <v>105.91</v>
      </c>
      <c r="Q19" s="243">
        <v>32.01</v>
      </c>
      <c r="R19" s="160">
        <f t="shared" si="12"/>
        <v>354.42</v>
      </c>
      <c r="S19" s="248">
        <v>84.69</v>
      </c>
      <c r="T19" s="242">
        <v>121.5</v>
      </c>
      <c r="U19" s="242">
        <v>104.69</v>
      </c>
      <c r="V19" s="249">
        <v>111.88</v>
      </c>
      <c r="W19" s="41">
        <f t="shared" si="13"/>
        <v>422.76</v>
      </c>
      <c r="X19" s="250">
        <f t="shared" si="7"/>
        <v>19.282207550363967</v>
      </c>
      <c r="Y19" s="194">
        <f t="shared" si="14"/>
        <v>716.6300000000001</v>
      </c>
      <c r="Z19" s="195">
        <f t="shared" si="15"/>
        <v>684.1</v>
      </c>
      <c r="AA19" s="97">
        <f t="shared" si="8"/>
        <v>-4.539302010800564</v>
      </c>
    </row>
    <row r="20" spans="1:27" ht="14.25" customHeight="1" thickBot="1">
      <c r="A20" s="265" t="s">
        <v>49</v>
      </c>
      <c r="B20" s="297"/>
      <c r="C20" s="161">
        <f aca="true" t="shared" si="16" ref="C20:L20">SUM(C13:C19)</f>
        <v>415.15000000000003</v>
      </c>
      <c r="D20" s="183">
        <f t="shared" si="16"/>
        <v>759.3800000000001</v>
      </c>
      <c r="E20" s="183">
        <f t="shared" si="16"/>
        <v>403.92999999999995</v>
      </c>
      <c r="F20" s="215">
        <f t="shared" si="16"/>
        <v>296.51</v>
      </c>
      <c r="G20" s="161">
        <f t="shared" si="16"/>
        <v>1874.9700000000003</v>
      </c>
      <c r="H20" s="162">
        <f t="shared" si="16"/>
        <v>386.63</v>
      </c>
      <c r="I20" s="162">
        <f t="shared" si="16"/>
        <v>508.76000000000005</v>
      </c>
      <c r="J20" s="162">
        <f t="shared" si="16"/>
        <v>333.79</v>
      </c>
      <c r="K20" s="162">
        <f t="shared" si="16"/>
        <v>275.90000000000003</v>
      </c>
      <c r="L20" s="162">
        <f t="shared" si="16"/>
        <v>1505.08</v>
      </c>
      <c r="M20" s="188">
        <f t="shared" si="6"/>
        <v>-19.72778231118366</v>
      </c>
      <c r="N20" s="164">
        <f aca="true" t="shared" si="17" ref="N20:W20">SUM(N13:N19)</f>
        <v>686.45</v>
      </c>
      <c r="O20" s="192">
        <f t="shared" si="17"/>
        <v>717.53</v>
      </c>
      <c r="P20" s="192">
        <f t="shared" si="17"/>
        <v>668.38</v>
      </c>
      <c r="Q20" s="230">
        <f t="shared" si="17"/>
        <v>601.9499999999999</v>
      </c>
      <c r="R20" s="164">
        <f t="shared" si="17"/>
        <v>2674.31</v>
      </c>
      <c r="S20" s="81">
        <f t="shared" si="17"/>
        <v>627.8800000000001</v>
      </c>
      <c r="T20" s="81">
        <f t="shared" si="17"/>
        <v>703.73</v>
      </c>
      <c r="U20" s="81">
        <f t="shared" si="17"/>
        <v>689.4000000000001</v>
      </c>
      <c r="V20" s="81">
        <f t="shared" si="17"/>
        <v>750.25</v>
      </c>
      <c r="W20" s="81">
        <f t="shared" si="17"/>
        <v>2771.26</v>
      </c>
      <c r="X20" s="163">
        <f t="shared" si="7"/>
        <v>3.6252341725529305</v>
      </c>
      <c r="Y20" s="161">
        <f>SUM(Y13:Y19)</f>
        <v>4549.280000000001</v>
      </c>
      <c r="Z20" s="162">
        <f>SUM(Z13:Z19)</f>
        <v>4276.34</v>
      </c>
      <c r="AA20" s="82">
        <f t="shared" si="8"/>
        <v>-5.999630710793806</v>
      </c>
    </row>
    <row r="21" spans="1:27" ht="14.25" customHeight="1">
      <c r="A21" s="46">
        <v>14</v>
      </c>
      <c r="B21" s="180" t="s">
        <v>1</v>
      </c>
      <c r="C21" s="208">
        <v>202.61</v>
      </c>
      <c r="D21" s="209">
        <v>186.4</v>
      </c>
      <c r="E21" s="209">
        <v>158.79</v>
      </c>
      <c r="F21" s="217">
        <v>91.48</v>
      </c>
      <c r="G21" s="165">
        <f>F21+E21+D21+C21</f>
        <v>639.28</v>
      </c>
      <c r="H21" s="220">
        <v>174.09</v>
      </c>
      <c r="I21" s="221">
        <v>135.47</v>
      </c>
      <c r="J21" s="221">
        <v>129.87</v>
      </c>
      <c r="K21" s="222">
        <v>110.98</v>
      </c>
      <c r="L21" s="134">
        <f>K21+J21+I21+H21</f>
        <v>550.4100000000001</v>
      </c>
      <c r="M21" s="189">
        <f t="shared" si="6"/>
        <v>-13.90157677387059</v>
      </c>
      <c r="N21" s="232">
        <v>236.47</v>
      </c>
      <c r="O21" s="233">
        <v>250.5</v>
      </c>
      <c r="P21" s="233">
        <v>268.26</v>
      </c>
      <c r="Q21" s="234">
        <v>284.65</v>
      </c>
      <c r="R21" s="166">
        <f>Q21+P21+O21+N21</f>
        <v>1039.8799999999999</v>
      </c>
      <c r="S21" s="244">
        <v>332.6</v>
      </c>
      <c r="T21" s="233">
        <v>264.04</v>
      </c>
      <c r="U21" s="233">
        <v>272.74</v>
      </c>
      <c r="V21" s="245">
        <v>303.37</v>
      </c>
      <c r="W21" s="50">
        <f>V21+U21+T21+S21</f>
        <v>1172.75</v>
      </c>
      <c r="X21" s="251">
        <f t="shared" si="7"/>
        <v>12.777435857983626</v>
      </c>
      <c r="Y21" s="196">
        <f>R21+G21</f>
        <v>1679.1599999999999</v>
      </c>
      <c r="Z21" s="197">
        <f>W21+L21</f>
        <v>1723.16</v>
      </c>
      <c r="AA21" s="252">
        <f t="shared" si="8"/>
        <v>2.6203577979466064</v>
      </c>
    </row>
    <row r="22" spans="1:27" ht="14.25" customHeight="1">
      <c r="A22" s="37">
        <v>15</v>
      </c>
      <c r="B22" s="176" t="s">
        <v>8</v>
      </c>
      <c r="C22" s="198">
        <v>208.18</v>
      </c>
      <c r="D22" s="199">
        <v>124.81</v>
      </c>
      <c r="E22" s="199">
        <v>145.06</v>
      </c>
      <c r="F22" s="212">
        <v>124.43</v>
      </c>
      <c r="G22" s="157">
        <f>F22+E22+D22+C22</f>
        <v>602.48</v>
      </c>
      <c r="H22" s="223">
        <v>162.05</v>
      </c>
      <c r="I22" s="224">
        <v>114.88</v>
      </c>
      <c r="J22" s="224">
        <v>120.84</v>
      </c>
      <c r="K22" s="225">
        <v>105.13</v>
      </c>
      <c r="L22" s="158">
        <f>K22+J22+I22+H22</f>
        <v>502.90000000000003</v>
      </c>
      <c r="M22" s="186">
        <f t="shared" si="6"/>
        <v>-16.528349488779707</v>
      </c>
      <c r="N22" s="238">
        <v>150.71</v>
      </c>
      <c r="O22" s="239">
        <v>141.25</v>
      </c>
      <c r="P22" s="239">
        <v>151.67</v>
      </c>
      <c r="Q22" s="240">
        <v>141.12</v>
      </c>
      <c r="R22" s="160">
        <f>Q22+P22+O22+N22</f>
        <v>584.75</v>
      </c>
      <c r="S22" s="246">
        <v>157.84</v>
      </c>
      <c r="T22" s="239">
        <v>155.27</v>
      </c>
      <c r="U22" s="239">
        <v>153.87</v>
      </c>
      <c r="V22" s="247">
        <v>173.86</v>
      </c>
      <c r="W22" s="41">
        <f>V22+U22+T22+S22</f>
        <v>640.84</v>
      </c>
      <c r="X22" s="250">
        <f t="shared" si="7"/>
        <v>9.592133390337757</v>
      </c>
      <c r="Y22" s="194">
        <f>R22+G22</f>
        <v>1187.23</v>
      </c>
      <c r="Z22" s="195">
        <f>W22+L22</f>
        <v>1143.74</v>
      </c>
      <c r="AA22" s="97">
        <f t="shared" si="8"/>
        <v>-3.663148673803729</v>
      </c>
    </row>
    <row r="23" spans="1:27" ht="14.25" customHeight="1">
      <c r="A23" s="37">
        <v>16</v>
      </c>
      <c r="B23" s="176" t="s">
        <v>9</v>
      </c>
      <c r="C23" s="198">
        <v>265.07</v>
      </c>
      <c r="D23" s="199">
        <v>238.2</v>
      </c>
      <c r="E23" s="199">
        <v>188.26</v>
      </c>
      <c r="F23" s="212">
        <v>186.77</v>
      </c>
      <c r="G23" s="157">
        <f>F23+E23+D23+C23</f>
        <v>878.3</v>
      </c>
      <c r="H23" s="223">
        <v>186.42</v>
      </c>
      <c r="I23" s="224">
        <v>188.41</v>
      </c>
      <c r="J23" s="224">
        <v>154.31</v>
      </c>
      <c r="K23" s="225">
        <v>146.03</v>
      </c>
      <c r="L23" s="158">
        <f>K23+J23+I23+H23</f>
        <v>675.17</v>
      </c>
      <c r="M23" s="186">
        <f t="shared" si="6"/>
        <v>-23.127632927245816</v>
      </c>
      <c r="N23" s="238">
        <v>204.32</v>
      </c>
      <c r="O23" s="239">
        <v>215.02</v>
      </c>
      <c r="P23" s="239">
        <v>218.71</v>
      </c>
      <c r="Q23" s="240">
        <v>176.53</v>
      </c>
      <c r="R23" s="160">
        <f>Q23+P23+O23+N23</f>
        <v>814.5799999999999</v>
      </c>
      <c r="S23" s="246">
        <v>223.17</v>
      </c>
      <c r="T23" s="239">
        <v>233.61</v>
      </c>
      <c r="U23" s="239">
        <v>234.24</v>
      </c>
      <c r="V23" s="247">
        <v>243</v>
      </c>
      <c r="W23" s="41">
        <f>V23+U23+T23+S23</f>
        <v>934.02</v>
      </c>
      <c r="X23" s="250">
        <f t="shared" si="7"/>
        <v>14.662770998551409</v>
      </c>
      <c r="Y23" s="194">
        <f>R23+G23</f>
        <v>1692.8799999999999</v>
      </c>
      <c r="Z23" s="195">
        <f>W23+L23</f>
        <v>1609.19</v>
      </c>
      <c r="AA23" s="97">
        <f t="shared" si="8"/>
        <v>-4.943646330513671</v>
      </c>
    </row>
    <row r="24" spans="1:27" ht="14.25" customHeight="1">
      <c r="A24" s="37">
        <v>17</v>
      </c>
      <c r="B24" s="176" t="s">
        <v>15</v>
      </c>
      <c r="C24" s="198">
        <v>145.61</v>
      </c>
      <c r="D24" s="199">
        <v>137.83</v>
      </c>
      <c r="E24" s="199">
        <v>113.46</v>
      </c>
      <c r="F24" s="212">
        <v>128.33</v>
      </c>
      <c r="G24" s="157">
        <f>F24+E24+D24+C24</f>
        <v>525.23</v>
      </c>
      <c r="H24" s="223">
        <v>116.76</v>
      </c>
      <c r="I24" s="224">
        <v>122.04</v>
      </c>
      <c r="J24" s="224">
        <v>100.13</v>
      </c>
      <c r="K24" s="225">
        <v>96.34</v>
      </c>
      <c r="L24" s="158">
        <f>K24+J24+I24+H24</f>
        <v>435.27</v>
      </c>
      <c r="M24" s="186">
        <f t="shared" si="6"/>
        <v>-17.127734516307147</v>
      </c>
      <c r="N24" s="238">
        <v>178.64</v>
      </c>
      <c r="O24" s="239">
        <v>179.45</v>
      </c>
      <c r="P24" s="239">
        <v>180.24</v>
      </c>
      <c r="Q24" s="240">
        <v>223.48</v>
      </c>
      <c r="R24" s="160">
        <f>Q24+P24+O24+N24</f>
        <v>761.8100000000001</v>
      </c>
      <c r="S24" s="246">
        <v>200.28</v>
      </c>
      <c r="T24" s="239">
        <v>188.55</v>
      </c>
      <c r="U24" s="239">
        <v>194.9</v>
      </c>
      <c r="V24" s="247">
        <v>203.43</v>
      </c>
      <c r="W24" s="41">
        <f>V24+U24+T24+S24</f>
        <v>787.1600000000001</v>
      </c>
      <c r="X24" s="250">
        <f t="shared" si="7"/>
        <v>3.3276013704204486</v>
      </c>
      <c r="Y24" s="194">
        <f>R24+G24</f>
        <v>1287.04</v>
      </c>
      <c r="Z24" s="195">
        <f>W24+L24</f>
        <v>1222.43</v>
      </c>
      <c r="AA24" s="97">
        <f t="shared" si="8"/>
        <v>-5.020045997016402</v>
      </c>
    </row>
    <row r="25" spans="1:27" ht="14.25" customHeight="1">
      <c r="A25" s="37">
        <v>18</v>
      </c>
      <c r="B25" s="176" t="s">
        <v>18</v>
      </c>
      <c r="C25" s="202">
        <v>106.6</v>
      </c>
      <c r="D25" s="203">
        <v>70.55</v>
      </c>
      <c r="E25" s="203">
        <v>69.07</v>
      </c>
      <c r="F25" s="214">
        <v>71.47</v>
      </c>
      <c r="G25" s="157">
        <f>F25+E25+D25+C25</f>
        <v>317.68999999999994</v>
      </c>
      <c r="H25" s="226">
        <v>72.2</v>
      </c>
      <c r="I25" s="227">
        <v>92.99</v>
      </c>
      <c r="J25" s="227">
        <v>63</v>
      </c>
      <c r="K25" s="228">
        <v>59.93</v>
      </c>
      <c r="L25" s="158">
        <f>K25+J25+I25+H25</f>
        <v>288.12</v>
      </c>
      <c r="M25" s="186">
        <f t="shared" si="6"/>
        <v>-9.307815795272102</v>
      </c>
      <c r="N25" s="241">
        <v>48.55</v>
      </c>
      <c r="O25" s="242">
        <v>52.94</v>
      </c>
      <c r="P25" s="242">
        <v>49.35</v>
      </c>
      <c r="Q25" s="243">
        <v>43.39</v>
      </c>
      <c r="R25" s="160">
        <f>Q25+P25+O25+N25</f>
        <v>194.23000000000002</v>
      </c>
      <c r="S25" s="248">
        <v>54.5</v>
      </c>
      <c r="T25" s="242">
        <v>52.82</v>
      </c>
      <c r="U25" s="242">
        <v>48.56</v>
      </c>
      <c r="V25" s="249">
        <v>51.05</v>
      </c>
      <c r="W25" s="41">
        <f>V25+U25+T25+S25</f>
        <v>206.93</v>
      </c>
      <c r="X25" s="250">
        <f t="shared" si="7"/>
        <v>6.53863975698913</v>
      </c>
      <c r="Y25" s="194">
        <f>R25+G25</f>
        <v>511.91999999999996</v>
      </c>
      <c r="Z25" s="195">
        <f>W25+L25</f>
        <v>495.05</v>
      </c>
      <c r="AA25" s="97">
        <f t="shared" si="8"/>
        <v>-3.295436786997959</v>
      </c>
    </row>
    <row r="26" spans="1:27" ht="14.25" customHeight="1" thickBot="1">
      <c r="A26" s="265" t="s">
        <v>50</v>
      </c>
      <c r="B26" s="297"/>
      <c r="C26" s="161">
        <f aca="true" t="shared" si="18" ref="C26:L26">SUM(C21:C25)</f>
        <v>928.07</v>
      </c>
      <c r="D26" s="183">
        <f t="shared" si="18"/>
        <v>757.7900000000001</v>
      </c>
      <c r="E26" s="183">
        <f t="shared" si="18"/>
        <v>674.6400000000001</v>
      </c>
      <c r="F26" s="215">
        <f t="shared" si="18"/>
        <v>602.4800000000001</v>
      </c>
      <c r="G26" s="161">
        <f t="shared" si="18"/>
        <v>2962.98</v>
      </c>
      <c r="H26" s="162">
        <f t="shared" si="18"/>
        <v>711.52</v>
      </c>
      <c r="I26" s="162">
        <f t="shared" si="18"/>
        <v>653.79</v>
      </c>
      <c r="J26" s="162">
        <f t="shared" si="18"/>
        <v>568.15</v>
      </c>
      <c r="K26" s="162">
        <f t="shared" si="18"/>
        <v>518.41</v>
      </c>
      <c r="L26" s="162">
        <f t="shared" si="18"/>
        <v>2451.87</v>
      </c>
      <c r="M26" s="188">
        <f t="shared" si="6"/>
        <v>-17.249863313285953</v>
      </c>
      <c r="N26" s="164">
        <f aca="true" t="shared" si="19" ref="N26:W26">SUM(N21:N25)</f>
        <v>818.6899999999999</v>
      </c>
      <c r="O26" s="192">
        <f t="shared" si="19"/>
        <v>839.1600000000001</v>
      </c>
      <c r="P26" s="192">
        <f t="shared" si="19"/>
        <v>868.23</v>
      </c>
      <c r="Q26" s="230">
        <f t="shared" si="19"/>
        <v>869.17</v>
      </c>
      <c r="R26" s="164">
        <f t="shared" si="19"/>
        <v>3395.25</v>
      </c>
      <c r="S26" s="81">
        <f t="shared" si="19"/>
        <v>968.39</v>
      </c>
      <c r="T26" s="81">
        <f t="shared" si="19"/>
        <v>894.2900000000001</v>
      </c>
      <c r="U26" s="81">
        <f t="shared" si="19"/>
        <v>904.31</v>
      </c>
      <c r="V26" s="81">
        <f t="shared" si="19"/>
        <v>974.71</v>
      </c>
      <c r="W26" s="81">
        <f t="shared" si="19"/>
        <v>3741.7000000000003</v>
      </c>
      <c r="X26" s="163">
        <f t="shared" si="7"/>
        <v>10.203961416685082</v>
      </c>
      <c r="Y26" s="161">
        <f>SUM(Y21:Y25)</f>
        <v>6358.23</v>
      </c>
      <c r="Z26" s="162">
        <f>SUM(Z21:Z25)</f>
        <v>6193.570000000001</v>
      </c>
      <c r="AA26" s="82">
        <f t="shared" si="8"/>
        <v>-2.589714433104794</v>
      </c>
    </row>
    <row r="27" spans="1:27" ht="14.25" customHeight="1">
      <c r="A27" s="37">
        <v>20</v>
      </c>
      <c r="B27" s="176" t="s">
        <v>4</v>
      </c>
      <c r="C27" s="204">
        <v>160.13</v>
      </c>
      <c r="D27" s="205">
        <v>113.95</v>
      </c>
      <c r="E27" s="205">
        <v>112.98</v>
      </c>
      <c r="F27" s="216">
        <v>147.92</v>
      </c>
      <c r="G27" s="157">
        <f>F27+E27+D27+C27</f>
        <v>534.98</v>
      </c>
      <c r="H27" s="220">
        <v>143.78</v>
      </c>
      <c r="I27" s="221">
        <v>122</v>
      </c>
      <c r="J27" s="221">
        <v>95.08</v>
      </c>
      <c r="K27" s="222">
        <v>94.95</v>
      </c>
      <c r="L27" s="158">
        <f>K27+J27+I27+H27</f>
        <v>455.80999999999995</v>
      </c>
      <c r="M27" s="186">
        <f t="shared" si="6"/>
        <v>-14.798684062955639</v>
      </c>
      <c r="N27" s="232">
        <v>96.55</v>
      </c>
      <c r="O27" s="233">
        <v>103.54</v>
      </c>
      <c r="P27" s="233">
        <v>118.95</v>
      </c>
      <c r="Q27" s="234">
        <v>69.05</v>
      </c>
      <c r="R27" s="160">
        <f>Q27+P27+O27+N27</f>
        <v>388.09000000000003</v>
      </c>
      <c r="S27" s="244">
        <v>85.1</v>
      </c>
      <c r="T27" s="233">
        <v>94.92</v>
      </c>
      <c r="U27" s="233">
        <v>98.89</v>
      </c>
      <c r="V27" s="245">
        <v>101.97</v>
      </c>
      <c r="W27" s="41">
        <f>V27+U27+T27+S27</f>
        <v>380.88</v>
      </c>
      <c r="X27" s="159">
        <f t="shared" si="7"/>
        <v>-1.8578164858666897</v>
      </c>
      <c r="Y27" s="157">
        <f>R27+G27</f>
        <v>923.07</v>
      </c>
      <c r="Z27" s="158">
        <f>W27+L27</f>
        <v>836.6899999999999</v>
      </c>
      <c r="AA27" s="42">
        <f t="shared" si="8"/>
        <v>-9.357903517609726</v>
      </c>
    </row>
    <row r="28" spans="1:27" ht="14.25" customHeight="1">
      <c r="A28" s="37">
        <v>19</v>
      </c>
      <c r="B28" s="177" t="s">
        <v>10</v>
      </c>
      <c r="C28" s="200">
        <v>79.63</v>
      </c>
      <c r="D28" s="201">
        <v>98.21</v>
      </c>
      <c r="E28" s="201">
        <v>80.77</v>
      </c>
      <c r="F28" s="213">
        <v>118.03</v>
      </c>
      <c r="G28" s="157">
        <f>F28+E28+D28+C28</f>
        <v>376.64</v>
      </c>
      <c r="H28" s="223">
        <v>97.16</v>
      </c>
      <c r="I28" s="224">
        <v>104.48</v>
      </c>
      <c r="J28" s="224">
        <v>49.26</v>
      </c>
      <c r="K28" s="225">
        <v>47.83</v>
      </c>
      <c r="L28" s="158">
        <f>K28+J28+I28+H28</f>
        <v>298.73</v>
      </c>
      <c r="M28" s="187">
        <f t="shared" si="6"/>
        <v>-20.685535259133385</v>
      </c>
      <c r="N28" s="235">
        <v>102.23</v>
      </c>
      <c r="O28" s="236">
        <v>123.79</v>
      </c>
      <c r="P28" s="236">
        <v>113.58</v>
      </c>
      <c r="Q28" s="237">
        <v>163.73</v>
      </c>
      <c r="R28" s="160">
        <f>Q28+P28+O28+N28</f>
        <v>503.33000000000004</v>
      </c>
      <c r="S28" s="246">
        <v>113.42</v>
      </c>
      <c r="T28" s="239">
        <v>113.73</v>
      </c>
      <c r="U28" s="239">
        <v>116.04</v>
      </c>
      <c r="V28" s="247">
        <v>121.47</v>
      </c>
      <c r="W28" s="41">
        <f>V28+U28+T28+S28</f>
        <v>464.66</v>
      </c>
      <c r="X28" s="173">
        <f t="shared" si="7"/>
        <v>-7.682832336637993</v>
      </c>
      <c r="Y28" s="157">
        <f>R28+G28</f>
        <v>879.97</v>
      </c>
      <c r="Z28" s="158">
        <f>W28+L28</f>
        <v>763.3900000000001</v>
      </c>
      <c r="AA28" s="97">
        <f t="shared" si="8"/>
        <v>-13.248178915190282</v>
      </c>
    </row>
    <row r="29" spans="1:27" ht="14.25" customHeight="1">
      <c r="A29" s="55">
        <v>21</v>
      </c>
      <c r="B29" s="181" t="s">
        <v>11</v>
      </c>
      <c r="C29" s="202">
        <v>258.92</v>
      </c>
      <c r="D29" s="203">
        <v>311.89</v>
      </c>
      <c r="E29" s="203">
        <v>203.08</v>
      </c>
      <c r="F29" s="214">
        <v>221.98</v>
      </c>
      <c r="G29" s="157">
        <f>F29+E29+D29+C29</f>
        <v>995.8700000000001</v>
      </c>
      <c r="H29" s="226">
        <v>273.7</v>
      </c>
      <c r="I29" s="227">
        <v>211.06</v>
      </c>
      <c r="J29" s="227">
        <v>176.63</v>
      </c>
      <c r="K29" s="228">
        <v>168.05</v>
      </c>
      <c r="L29" s="158">
        <f>K29+J29+I29+H29</f>
        <v>829.44</v>
      </c>
      <c r="M29" s="190">
        <f t="shared" si="6"/>
        <v>-16.71202064526495</v>
      </c>
      <c r="N29" s="241">
        <v>172.59</v>
      </c>
      <c r="O29" s="242">
        <v>172.59</v>
      </c>
      <c r="P29" s="242">
        <v>182.29</v>
      </c>
      <c r="Q29" s="243">
        <v>203.21</v>
      </c>
      <c r="R29" s="160">
        <f>Q29+P29+O29+N29</f>
        <v>730.6800000000001</v>
      </c>
      <c r="S29" s="248">
        <v>176.98</v>
      </c>
      <c r="T29" s="242">
        <v>180.65</v>
      </c>
      <c r="U29" s="242">
        <v>194.94</v>
      </c>
      <c r="V29" s="249">
        <v>207.59</v>
      </c>
      <c r="W29" s="41">
        <f>V29+U29+T29+S29</f>
        <v>760.16</v>
      </c>
      <c r="X29" s="250">
        <f t="shared" si="7"/>
        <v>4.034597908797271</v>
      </c>
      <c r="Y29" s="157">
        <f>R29+G29</f>
        <v>1726.5500000000002</v>
      </c>
      <c r="Z29" s="158">
        <f>W29+L29</f>
        <v>1589.6</v>
      </c>
      <c r="AA29" s="42">
        <f t="shared" si="8"/>
        <v>-7.932003127624468</v>
      </c>
    </row>
    <row r="30" spans="1:27" ht="14.25" customHeight="1" thickBot="1">
      <c r="A30" s="265" t="s">
        <v>51</v>
      </c>
      <c r="B30" s="297"/>
      <c r="C30" s="161">
        <f>SUM(C27:C29)</f>
        <v>498.68</v>
      </c>
      <c r="D30" s="183">
        <f>SUM(D27:D29)</f>
        <v>524.05</v>
      </c>
      <c r="E30" s="183">
        <f>SUM(E27:E29)</f>
        <v>396.83000000000004</v>
      </c>
      <c r="F30" s="215">
        <f>SUM(F27:F29)</f>
        <v>487.92999999999995</v>
      </c>
      <c r="G30" s="161">
        <f aca="true" t="shared" si="20" ref="G30:Z30">SUM(G27:G29)</f>
        <v>1907.4900000000002</v>
      </c>
      <c r="H30" s="162">
        <f t="shared" si="20"/>
        <v>514.64</v>
      </c>
      <c r="I30" s="162">
        <f t="shared" si="20"/>
        <v>437.54</v>
      </c>
      <c r="J30" s="162">
        <f t="shared" si="20"/>
        <v>320.97</v>
      </c>
      <c r="K30" s="162">
        <f t="shared" si="20"/>
        <v>310.83000000000004</v>
      </c>
      <c r="L30" s="162">
        <f t="shared" si="20"/>
        <v>1583.98</v>
      </c>
      <c r="M30" s="188">
        <f t="shared" si="6"/>
        <v>-16.959984062826027</v>
      </c>
      <c r="N30" s="164">
        <f>SUM(N27:N29)</f>
        <v>371.37</v>
      </c>
      <c r="O30" s="192">
        <f>SUM(O27:O29)</f>
        <v>399.92</v>
      </c>
      <c r="P30" s="192">
        <f>SUM(P27:P29)</f>
        <v>414.82</v>
      </c>
      <c r="Q30" s="230">
        <f>SUM(Q27:Q29)</f>
        <v>435.99</v>
      </c>
      <c r="R30" s="164">
        <f t="shared" si="20"/>
        <v>1622.1000000000001</v>
      </c>
      <c r="S30" s="81">
        <f t="shared" si="20"/>
        <v>375.5</v>
      </c>
      <c r="T30" s="81">
        <f>SUM(T27:T29)</f>
        <v>389.3</v>
      </c>
      <c r="U30" s="81">
        <f>SUM(U27:U29)</f>
        <v>409.87</v>
      </c>
      <c r="V30" s="81">
        <f>SUM(V27:V29)</f>
        <v>431.03</v>
      </c>
      <c r="W30" s="81">
        <f t="shared" si="20"/>
        <v>1605.6999999999998</v>
      </c>
      <c r="X30" s="163">
        <f t="shared" si="7"/>
        <v>-1.0110350779853472</v>
      </c>
      <c r="Y30" s="161">
        <f>SUM(Y27:Y29)</f>
        <v>3529.59</v>
      </c>
      <c r="Z30" s="162">
        <f t="shared" si="20"/>
        <v>3189.68</v>
      </c>
      <c r="AA30" s="82">
        <f t="shared" si="8"/>
        <v>-9.630297003334674</v>
      </c>
    </row>
    <row r="31" spans="1:27" ht="14.25" customHeight="1" thickBot="1">
      <c r="A31" s="151"/>
      <c r="B31" s="182" t="s">
        <v>0</v>
      </c>
      <c r="C31" s="167">
        <f aca="true" t="shared" si="21" ref="C31:L31">C30+C26+C20+C12</f>
        <v>2111.79</v>
      </c>
      <c r="D31" s="184">
        <f t="shared" si="21"/>
        <v>2302.59</v>
      </c>
      <c r="E31" s="184">
        <f t="shared" si="21"/>
        <v>1776.96</v>
      </c>
      <c r="F31" s="218">
        <f t="shared" si="21"/>
        <v>1691.3500000000001</v>
      </c>
      <c r="G31" s="167">
        <f t="shared" si="21"/>
        <v>7882.6900000000005</v>
      </c>
      <c r="H31" s="168">
        <f t="shared" si="21"/>
        <v>1882.78</v>
      </c>
      <c r="I31" s="168">
        <f t="shared" si="21"/>
        <v>1840.1</v>
      </c>
      <c r="J31" s="168">
        <f t="shared" si="21"/>
        <v>1458.38</v>
      </c>
      <c r="K31" s="168">
        <f t="shared" si="21"/>
        <v>1331.5700000000002</v>
      </c>
      <c r="L31" s="168">
        <f t="shared" si="21"/>
        <v>6512.83</v>
      </c>
      <c r="M31" s="191">
        <f t="shared" si="6"/>
        <v>-17.37807778816623</v>
      </c>
      <c r="N31" s="169">
        <f aca="true" t="shared" si="22" ref="N31:W31">N30+N26+N20+N12</f>
        <v>2316.01</v>
      </c>
      <c r="O31" s="193">
        <f t="shared" si="22"/>
        <v>2389.28</v>
      </c>
      <c r="P31" s="193">
        <f t="shared" si="22"/>
        <v>2389.77</v>
      </c>
      <c r="Q31" s="231">
        <f t="shared" si="22"/>
        <v>2338.1699999999996</v>
      </c>
      <c r="R31" s="169">
        <f t="shared" si="22"/>
        <v>9433.23</v>
      </c>
      <c r="S31" s="92">
        <f t="shared" si="22"/>
        <v>2399.5</v>
      </c>
      <c r="T31" s="92">
        <f t="shared" si="22"/>
        <v>2390.84</v>
      </c>
      <c r="U31" s="92">
        <f t="shared" si="22"/>
        <v>2404.6099999999997</v>
      </c>
      <c r="V31" s="92">
        <f t="shared" si="22"/>
        <v>2593.62</v>
      </c>
      <c r="W31" s="92">
        <f t="shared" si="22"/>
        <v>9788.57</v>
      </c>
      <c r="X31" s="170">
        <f t="shared" si="7"/>
        <v>3.7668963864975216</v>
      </c>
      <c r="Y31" s="171">
        <f>Y30+Y26+Y20+Y12</f>
        <v>17315.920000000002</v>
      </c>
      <c r="Z31" s="172">
        <f>Z30+Z26+Z20+Z12</f>
        <v>16301.400000000001</v>
      </c>
      <c r="AA31" s="93">
        <f t="shared" si="8"/>
        <v>-5.858885926938911</v>
      </c>
    </row>
    <row r="32" spans="1:27" ht="14.25" customHeight="1" hidden="1">
      <c r="A32" s="101">
        <v>24</v>
      </c>
      <c r="B32" s="102" t="s">
        <v>21</v>
      </c>
      <c r="C32" s="102"/>
      <c r="D32" s="102"/>
      <c r="E32" s="102"/>
      <c r="F32" s="102"/>
      <c r="G32" s="104">
        <v>1008.5999999999999</v>
      </c>
      <c r="H32" s="104"/>
      <c r="I32" s="104"/>
      <c r="J32" s="104"/>
      <c r="K32" s="104"/>
      <c r="L32" s="104">
        <v>1447.44</v>
      </c>
      <c r="M32" s="105">
        <f>SUM(G32:L32)</f>
        <v>2456.04</v>
      </c>
      <c r="N32" s="105"/>
      <c r="O32" s="105"/>
      <c r="P32" s="105"/>
      <c r="Q32" s="105"/>
      <c r="R32" s="106">
        <v>466.15</v>
      </c>
      <c r="S32" s="106"/>
      <c r="T32" s="106"/>
      <c r="U32" s="106"/>
      <c r="V32" s="106"/>
      <c r="W32" s="106">
        <v>730.26</v>
      </c>
      <c r="X32" s="106">
        <v>579.59</v>
      </c>
      <c r="Y32" s="106">
        <v>1658.58</v>
      </c>
      <c r="Z32" s="106">
        <v>2881.78</v>
      </c>
      <c r="AA32" s="106">
        <v>1736.78</v>
      </c>
    </row>
    <row r="33" spans="1:27" ht="14.25" customHeight="1" hidden="1">
      <c r="A33" s="1">
        <v>25</v>
      </c>
      <c r="B33" s="2" t="s">
        <v>23</v>
      </c>
      <c r="C33" s="2"/>
      <c r="D33" s="2"/>
      <c r="E33" s="2"/>
      <c r="F33" s="2"/>
      <c r="G33" s="4">
        <v>30.060000000000002</v>
      </c>
      <c r="H33" s="4"/>
      <c r="I33" s="4"/>
      <c r="J33" s="4"/>
      <c r="K33" s="4"/>
      <c r="L33" s="4">
        <v>28.51</v>
      </c>
      <c r="M33" s="41">
        <f>SUM(G33:L33)</f>
        <v>58.57000000000001</v>
      </c>
      <c r="N33" s="41"/>
      <c r="O33" s="41"/>
      <c r="P33" s="41"/>
      <c r="Q33" s="41"/>
      <c r="R33" s="35">
        <v>2.33</v>
      </c>
      <c r="S33" s="35"/>
      <c r="T33" s="35"/>
      <c r="U33" s="35"/>
      <c r="V33" s="35"/>
      <c r="W33" s="35">
        <v>3.85</v>
      </c>
      <c r="X33" s="35">
        <v>3.4</v>
      </c>
      <c r="Y33" s="35">
        <v>25.11</v>
      </c>
      <c r="Z33" s="35">
        <v>27.25</v>
      </c>
      <c r="AA33" s="35">
        <v>74.17000000000002</v>
      </c>
    </row>
    <row r="34" spans="1:27" s="64" customFormat="1" ht="14.25" customHeight="1" hidden="1">
      <c r="A34" s="271" t="s">
        <v>59</v>
      </c>
      <c r="B34" s="271"/>
      <c r="C34" s="175"/>
      <c r="D34" s="175"/>
      <c r="E34" s="175"/>
      <c r="F34" s="175"/>
      <c r="G34" s="88">
        <f>SUM(G32:G33)</f>
        <v>1038.6599999999999</v>
      </c>
      <c r="H34" s="88"/>
      <c r="I34" s="88"/>
      <c r="J34" s="88"/>
      <c r="K34" s="88"/>
      <c r="L34" s="88">
        <f>SUM(L32:L33)</f>
        <v>1475.95</v>
      </c>
      <c r="M34" s="89">
        <f>SUM(M32:M33)</f>
        <v>2514.61</v>
      </c>
      <c r="N34" s="89"/>
      <c r="O34" s="89"/>
      <c r="P34" s="89"/>
      <c r="Q34" s="89"/>
      <c r="R34" s="89">
        <f>SUM(R32:R33)</f>
        <v>468.47999999999996</v>
      </c>
      <c r="S34" s="89"/>
      <c r="T34" s="89"/>
      <c r="U34" s="89"/>
      <c r="V34" s="89"/>
      <c r="W34" s="89">
        <f>SUM(W32:W33)</f>
        <v>734.11</v>
      </c>
      <c r="X34" s="89">
        <f>SUM(X32:X33)</f>
        <v>582.99</v>
      </c>
      <c r="Y34" s="89">
        <f>SUM(Y32:Y33)</f>
        <v>1683.6899999999998</v>
      </c>
      <c r="Z34" s="89">
        <f>SUM(Z32:Z33)</f>
        <v>2909.03</v>
      </c>
      <c r="AA34" s="89">
        <f>SUM(AA32:AA33)</f>
        <v>1810.95</v>
      </c>
    </row>
    <row r="35" spans="1:27" s="64" customFormat="1" ht="14.25" customHeight="1" hidden="1">
      <c r="A35" s="263" t="s">
        <v>27</v>
      </c>
      <c r="B35" s="264"/>
      <c r="C35" s="174"/>
      <c r="D35" s="174"/>
      <c r="E35" s="174"/>
      <c r="F35" s="174"/>
      <c r="G35" s="91">
        <f>G34+G31</f>
        <v>8921.35</v>
      </c>
      <c r="H35" s="91"/>
      <c r="I35" s="91"/>
      <c r="J35" s="91"/>
      <c r="K35" s="91"/>
      <c r="L35" s="91">
        <f>L34+L31</f>
        <v>7988.78</v>
      </c>
      <c r="M35" s="92">
        <f>M34+M31</f>
        <v>2497.231922211834</v>
      </c>
      <c r="N35" s="92"/>
      <c r="O35" s="92"/>
      <c r="P35" s="92"/>
      <c r="Q35" s="92"/>
      <c r="R35" s="92">
        <f>R34+R31</f>
        <v>9901.71</v>
      </c>
      <c r="S35" s="92"/>
      <c r="T35" s="92"/>
      <c r="U35" s="92"/>
      <c r="V35" s="92"/>
      <c r="W35" s="92">
        <f>W34+W31</f>
        <v>10522.68</v>
      </c>
      <c r="X35" s="92">
        <f>X34+X31</f>
        <v>586.7568963864975</v>
      </c>
      <c r="Y35" s="92">
        <f>Y34+Y31</f>
        <v>18999.61</v>
      </c>
      <c r="Z35" s="92">
        <f>Z34+Z31</f>
        <v>19210.43</v>
      </c>
      <c r="AA35" s="92">
        <f>AA34+AA31</f>
        <v>1805.0911140730611</v>
      </c>
    </row>
    <row r="36" spans="1:6" ht="14.25">
      <c r="A36" s="3" t="s">
        <v>46</v>
      </c>
      <c r="B36" s="63" t="s">
        <v>60</v>
      </c>
      <c r="C36" s="63"/>
      <c r="D36" s="63"/>
      <c r="E36" s="63"/>
      <c r="F36" s="63"/>
    </row>
    <row r="41" ht="2.25" customHeight="1"/>
  </sheetData>
  <sheetProtection/>
  <mergeCells count="13">
    <mergeCell ref="Y1:AA1"/>
    <mergeCell ref="A2:AA2"/>
    <mergeCell ref="A4:A5"/>
    <mergeCell ref="B4:B5"/>
    <mergeCell ref="Y4:AA4"/>
    <mergeCell ref="N4:X4"/>
    <mergeCell ref="C4:M4"/>
    <mergeCell ref="A12:B12"/>
    <mergeCell ref="A20:B20"/>
    <mergeCell ref="A26:B26"/>
    <mergeCell ref="A30:B30"/>
    <mergeCell ref="A34:B34"/>
    <mergeCell ref="A35:B35"/>
  </mergeCells>
  <printOptions horizontalCentered="1"/>
  <pageMargins left="0.1968503937007874" right="0.11811023622047245" top="0.35433070866141736" bottom="0.5511811023622047" header="0.31496062992125984" footer="0.31496062992125984"/>
  <pageSetup horizontalDpi="600" verticalDpi="600" orientation="landscape" paperSize="9" r:id="rId1"/>
  <headerFooter>
    <oddFooter>&amp;C&amp;12Page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cp:lastPrinted>2013-06-17T05:55:54Z</cp:lastPrinted>
  <dcterms:created xsi:type="dcterms:W3CDTF">2007-06-20T11:07:42Z</dcterms:created>
  <dcterms:modified xsi:type="dcterms:W3CDTF">2013-06-28T01:03:13Z</dcterms:modified>
  <cp:category/>
  <cp:version/>
  <cp:contentType/>
  <cp:contentStatus/>
</cp:coreProperties>
</file>